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0955" windowHeight="12270" activeTab="2"/>
  </bookViews>
  <sheets>
    <sheet name="Data from Previous Owneer" sheetId="1" r:id="rId1"/>
    <sheet name="Restoration Work" sheetId="2" r:id="rId2"/>
    <sheet name="Engine Work" sheetId="3" r:id="rId3"/>
  </sheets>
  <externalReferences>
    <externalReference r:id="rId4"/>
  </externalReferences>
  <definedNames>
    <definedName name="_xlnm.Print_Titles" localSheetId="2">'Engine Work'!$1:$7</definedName>
    <definedName name="_xlnm.Print_Titles" localSheetId="1">'Restoration Work'!$1:$5</definedName>
  </definedNames>
  <calcPr calcId="145621"/>
</workbook>
</file>

<file path=xl/calcChain.xml><?xml version="1.0" encoding="utf-8"?>
<calcChain xmlns="http://schemas.openxmlformats.org/spreadsheetml/2006/main">
  <c r="G53" i="3" l="1"/>
  <c r="G54" i="3" s="1"/>
  <c r="F34" i="3"/>
  <c r="E34" i="3"/>
  <c r="D34" i="3"/>
  <c r="G34" i="3"/>
  <c r="D137" i="2" l="1"/>
  <c r="G73" i="3" l="1"/>
  <c r="F73" i="3"/>
  <c r="E73" i="3"/>
  <c r="D73" i="3"/>
  <c r="G70" i="3"/>
  <c r="G71" i="3" s="1"/>
  <c r="F70" i="3"/>
  <c r="E70" i="3"/>
  <c r="D70" i="3"/>
  <c r="F53" i="3"/>
  <c r="D53" i="3"/>
  <c r="E49" i="3"/>
  <c r="E48" i="3"/>
  <c r="E40" i="3"/>
  <c r="E53" i="3" s="1"/>
  <c r="F54" i="3"/>
  <c r="F71" i="3" s="1"/>
  <c r="D54" i="3" l="1"/>
  <c r="D71" i="3" s="1"/>
  <c r="E54" i="3"/>
  <c r="E71" i="3" s="1"/>
  <c r="B73" i="3"/>
  <c r="B75" i="3" s="1"/>
  <c r="D140" i="2" s="1"/>
  <c r="D124" i="2"/>
  <c r="D115" i="2"/>
  <c r="D105" i="2"/>
  <c r="D98" i="2"/>
  <c r="D81" i="2"/>
  <c r="D42" i="2"/>
  <c r="D28" i="2"/>
  <c r="D26" i="2"/>
  <c r="D18" i="2"/>
  <c r="D85" i="2" l="1"/>
  <c r="D139" i="2"/>
  <c r="D142" i="2" s="1"/>
</calcChain>
</file>

<file path=xl/sharedStrings.xml><?xml version="1.0" encoding="utf-8"?>
<sst xmlns="http://schemas.openxmlformats.org/spreadsheetml/2006/main" count="369" uniqueCount="351">
  <si>
    <t>Approximate Mileage</t>
  </si>
  <si>
    <t>Work Done</t>
  </si>
  <si>
    <t>Comments</t>
  </si>
  <si>
    <t>This was done to get the car in 'working condition'</t>
  </si>
  <si>
    <t>New muffler</t>
  </si>
  <si>
    <t>Fixed tachometer</t>
  </si>
  <si>
    <t>After the last work was done, I asked the MG mechanic who did the work about the value of the car. He is the one who told me that the car was worth between $8-9K (hence the original price in the Hemmings ad)</t>
  </si>
  <si>
    <t>Cleaned carburetor, fixed timing issues</t>
  </si>
  <si>
    <t>Overhauled the carburetor, new fuel filter, new alternator belt, fixed clutch spring, overhaul of cooling system</t>
  </si>
  <si>
    <t xml:space="preserve"> </t>
  </si>
  <si>
    <t>Year</t>
  </si>
  <si>
    <t>Got new top, new tires &amp; new wheels</t>
  </si>
  <si>
    <t>Installed 12v battery and new sun visors, fixed some other electrical issues. Replaced alternator, fixed brakes, and new door locks installed</t>
  </si>
  <si>
    <t>Some minor electrical work and some clutch work</t>
  </si>
  <si>
    <t>Fixed starter problem - starter and fuel filter</t>
  </si>
  <si>
    <t>This was done because the car would not start - due to inactivity (not driving the car enough).</t>
  </si>
  <si>
    <t>Work done on the MG (as best as I can piece together). This does not include some basic stuff - oil / antifreeze changes, etc</t>
  </si>
  <si>
    <t>I bought the car. Got a lot of initial work - clean engine, some brake / electrical work, etc</t>
  </si>
  <si>
    <t>Last oil change</t>
  </si>
  <si>
    <t>Feb 2014</t>
  </si>
  <si>
    <t>I did this work hoping that I would start to drive the car more. As you can see by the mileage estimates, that didn't happen.</t>
  </si>
  <si>
    <t>2005 - 2006</t>
  </si>
  <si>
    <t>Overall, I drove the car a fair amount (and really enjoyed the car) the first 11 years or so. The last 8-9 years, I hardly drove it. As I told, you, that is why I sold it.</t>
  </si>
  <si>
    <t>This was also done because the car would not start due to inactivity. You can see this mileage on the sticker on the front windshield.</t>
  </si>
  <si>
    <t>This information per your request</t>
  </si>
  <si>
    <t>1971 MGB Restoration</t>
  </si>
  <si>
    <t>Unless Otherwise Noted, all Work Done by J. Wheeler</t>
  </si>
  <si>
    <t>Date</t>
  </si>
  <si>
    <t>Description</t>
  </si>
  <si>
    <t>Price</t>
  </si>
  <si>
    <t>Moss Motors:</t>
  </si>
  <si>
    <t>Invoice #</t>
  </si>
  <si>
    <t>5-4165760</t>
  </si>
  <si>
    <t>Wire wheel clamp, tool bag, key fob</t>
  </si>
  <si>
    <t>5-4182142</t>
  </si>
  <si>
    <t>Brake Mast. Cyl &amp; Pads</t>
  </si>
  <si>
    <t>5-4183424</t>
  </si>
  <si>
    <t>Brake Calipers &amp; Misc. Hardware</t>
  </si>
  <si>
    <t>5-4169905</t>
  </si>
  <si>
    <t>Exhaust Clamps &amp; Gaskets</t>
  </si>
  <si>
    <t>5-4170470</t>
  </si>
  <si>
    <t>Carburetor Rebuild Kits &amp; Misc. Parts</t>
  </si>
  <si>
    <t>5-4175469</t>
  </si>
  <si>
    <t>5-4176633</t>
  </si>
  <si>
    <t>Padded Center Console - Aftermarket</t>
  </si>
  <si>
    <t>Shop Manual, U-Joints &amp; Hardware</t>
  </si>
  <si>
    <t>5-4189450</t>
  </si>
  <si>
    <t>Throttle Cable &amp; Tonneau Rail Sockets</t>
  </si>
  <si>
    <t>5-4190003</t>
  </si>
  <si>
    <t>Carb Floata &amp; Fuel Filter</t>
  </si>
  <si>
    <t>5-4191200</t>
  </si>
  <si>
    <t>Car Cover</t>
  </si>
  <si>
    <t>5-4177863</t>
  </si>
  <si>
    <t>5-4179020</t>
  </si>
  <si>
    <t>5-4180502</t>
  </si>
  <si>
    <t>Carb Parts</t>
  </si>
  <si>
    <t>SS Exhaust Clamps</t>
  </si>
  <si>
    <t>Carb Heat Shield, Air Filters, Htr Hoses</t>
  </si>
  <si>
    <t>5-4184113</t>
  </si>
  <si>
    <t>5-4184954</t>
  </si>
  <si>
    <t>Pedal Pads &amp; Return Springs, Brk Hose</t>
  </si>
  <si>
    <t>Misc Brake Hardware</t>
  </si>
  <si>
    <t>5-4194416</t>
  </si>
  <si>
    <t>5-4194243</t>
  </si>
  <si>
    <t>5-4197386</t>
  </si>
  <si>
    <t>Rubber Seal</t>
  </si>
  <si>
    <t>Air Filter Elements, Fuel Hose &amp; Grommet</t>
  </si>
  <si>
    <t>Fuel Hose, Clamp &amp; Diff Pinion Seal</t>
  </si>
  <si>
    <t>5-4198143</t>
  </si>
  <si>
    <t>Fuel Tank Mtg Kit</t>
  </si>
  <si>
    <t>5-4201475</t>
  </si>
  <si>
    <t>Lift-O-Dot Studs, Screws &amp; Seat Belt Lock</t>
  </si>
  <si>
    <t>5-4210249</t>
  </si>
  <si>
    <t>Radiator Hoses, Brake Shoes &amp; SS Exhaust</t>
  </si>
  <si>
    <t>5-4214027</t>
  </si>
  <si>
    <t>Fuel Hoses, Oil Filler Cap</t>
  </si>
  <si>
    <t>5-4218624</t>
  </si>
  <si>
    <t>PCV Valve</t>
  </si>
  <si>
    <t>5-4256348</t>
  </si>
  <si>
    <t>Brake Switch, Badges, Seals, Etc.</t>
  </si>
  <si>
    <t>5-4257339</t>
  </si>
  <si>
    <t>Hose Clamps</t>
  </si>
  <si>
    <t>4/58/15</t>
  </si>
  <si>
    <t>5-4257977</t>
  </si>
  <si>
    <t>Hose Clamps - Band Type</t>
  </si>
  <si>
    <t>5-4258335</t>
  </si>
  <si>
    <t>Screw Set, Door Panel Clips &amp; Cups</t>
  </si>
  <si>
    <t>5-4261066</t>
  </si>
  <si>
    <t>Rear Axle Brkts. Shocks, Bushings &amp; Misc</t>
  </si>
  <si>
    <t>5-4261394</t>
  </si>
  <si>
    <t>Rear Shocks - Uprated</t>
  </si>
  <si>
    <t>CM393802</t>
  </si>
  <si>
    <t>Credit Memo - Door Panel Cups</t>
  </si>
  <si>
    <t>5-4289111</t>
  </si>
  <si>
    <t>Brake Light Switch, Gaskets &amp; Screws</t>
  </si>
  <si>
    <t>5-4301419</t>
  </si>
  <si>
    <t>Overdrive O-Rings &amp; Filter</t>
  </si>
  <si>
    <t>5-4334887</t>
  </si>
  <si>
    <t>Fuse Box &amp; Fuses</t>
  </si>
  <si>
    <t>CM-400161</t>
  </si>
  <si>
    <t>Pipe, Crankcase Breather</t>
  </si>
  <si>
    <t>5-4395845</t>
  </si>
  <si>
    <t>Oil Filter, Ignition Wires, Needle &amp; Seat</t>
  </si>
  <si>
    <t>5-4415103</t>
  </si>
  <si>
    <t>Oil Filter, Windshield Center Rod W/Nut</t>
  </si>
  <si>
    <t>5-4420047</t>
  </si>
  <si>
    <t>Side Cover Gaskets</t>
  </si>
  <si>
    <t>5-4483857</t>
  </si>
  <si>
    <t>Spacer - Seat Packing</t>
  </si>
  <si>
    <t>5-4484753</t>
  </si>
  <si>
    <t>Sill Cover Set &amp; Starter Cover, Rubber</t>
  </si>
  <si>
    <t>5-4485150</t>
  </si>
  <si>
    <t>Door Seal</t>
  </si>
  <si>
    <t>5-4486879</t>
  </si>
  <si>
    <t>Silicone Brake Fluid</t>
  </si>
  <si>
    <t>5-4496995</t>
  </si>
  <si>
    <t>Speedometer Cable &amp; Grommet</t>
  </si>
  <si>
    <t>5-4556208</t>
  </si>
  <si>
    <t>Pan Gasket, Oil Host Strap &amp; Grommet</t>
  </si>
  <si>
    <t>CM-409744</t>
  </si>
  <si>
    <t>S/S Oil Hose</t>
  </si>
  <si>
    <t>5-4628767</t>
  </si>
  <si>
    <t>Oil Filter &amp; Bolt</t>
  </si>
  <si>
    <t>5-4629563</t>
  </si>
  <si>
    <t>Carb Rebuild Kit - HS6 &amp; Hardware</t>
  </si>
  <si>
    <t>5-4632582</t>
  </si>
  <si>
    <t>Misc. Carb Parts - HS6</t>
  </si>
  <si>
    <t>5-4638600</t>
  </si>
  <si>
    <t>Carb Heat Shield - HS6 &amp; Air Filters</t>
  </si>
  <si>
    <t>5-4640592</t>
  </si>
  <si>
    <t>Fuel Line to Carbs</t>
  </si>
  <si>
    <t>5-4646466</t>
  </si>
  <si>
    <t>Cable Stop &amp; Hardware</t>
  </si>
  <si>
    <t>5-4648267</t>
  </si>
  <si>
    <t xml:space="preserve">Heater Knob Replacement </t>
  </si>
  <si>
    <t>5-4649294</t>
  </si>
  <si>
    <t>Block, Carb Insulator &amp; Throttle Spring</t>
  </si>
  <si>
    <t>5-4650506</t>
  </si>
  <si>
    <t>Oil Cooler</t>
  </si>
  <si>
    <t>5-4649720</t>
  </si>
  <si>
    <t>Misc. Springs, Screws &amp; Nuts</t>
  </si>
  <si>
    <t>5-4651649</t>
  </si>
  <si>
    <t>Carburetor Linkage</t>
  </si>
  <si>
    <t>5-4663511</t>
  </si>
  <si>
    <t>Trunk Carpet Set</t>
  </si>
  <si>
    <t>5-4672035</t>
  </si>
  <si>
    <t>Valve Cover Gasket</t>
  </si>
  <si>
    <t>5-4708831</t>
  </si>
  <si>
    <t>Front Suspension Rebuilt/Uprate Kit</t>
  </si>
  <si>
    <t>5-4709058</t>
  </si>
  <si>
    <t>Sway Bar Mount - 3/4"</t>
  </si>
  <si>
    <t>5-4711366</t>
  </si>
  <si>
    <t>Swivel Axle, R/H</t>
  </si>
  <si>
    <t>5-4721310</t>
  </si>
  <si>
    <t>Front Brake Rotors &amp; Bearing Kit</t>
  </si>
  <si>
    <t>9+/6/17</t>
  </si>
  <si>
    <t>5-4721656</t>
  </si>
  <si>
    <t>Front Hub Shims</t>
  </si>
  <si>
    <t>5-4733159</t>
  </si>
  <si>
    <t>Tie Rod Ends &amp; Rack Seals &amp; Clamps</t>
  </si>
  <si>
    <t>5-4748502</t>
  </si>
  <si>
    <t>Oil Filters &amp; Manifold Gasket</t>
  </si>
  <si>
    <t>5-4761735</t>
  </si>
  <si>
    <t>Fulcrum Pin &amp; Bush Kit, Grease Cap, Nut</t>
  </si>
  <si>
    <t>5-4761829</t>
  </si>
  <si>
    <t>Steering Column U-Joint</t>
  </si>
  <si>
    <t>5-4763711</t>
  </si>
  <si>
    <t>Brake Disk (Replacement)</t>
  </si>
  <si>
    <t>5-4770079</t>
  </si>
  <si>
    <t>Vlv Cvr Gaskt, Rear Leaf Springs (Uprated)</t>
  </si>
  <si>
    <t>CM-420875</t>
  </si>
  <si>
    <t>Brake Disk (plus freight)</t>
  </si>
  <si>
    <t>65-4770546</t>
  </si>
  <si>
    <t>Rear Axle Check Strap</t>
  </si>
  <si>
    <t>5-4771995</t>
  </si>
  <si>
    <t>Brake Pad Set</t>
  </si>
  <si>
    <t>5-4772487</t>
  </si>
  <si>
    <t>Clutch M/C, Slave Cyl &amp; Brk Pads Cotter Pn</t>
  </si>
  <si>
    <t>5-4941521</t>
  </si>
  <si>
    <t>Wiper &amp; O/D Switch</t>
  </si>
  <si>
    <t>5-4976397</t>
  </si>
  <si>
    <t>Silicone Brk Fluid &amp; O/D O-Rings &amp; Filter</t>
  </si>
  <si>
    <t>5-5014548</t>
  </si>
  <si>
    <t>Oil Filter &amp; Flasher</t>
  </si>
  <si>
    <t>5-5039337</t>
  </si>
  <si>
    <t>Light Switch - High/Low Beam</t>
  </si>
  <si>
    <t>5-5061725</t>
  </si>
  <si>
    <t>Speedometer Cable</t>
  </si>
  <si>
    <t>5-5090368</t>
  </si>
  <si>
    <t>Speedometer Drive Gear - 21 Teeth</t>
  </si>
  <si>
    <t xml:space="preserve">     Total Moss Motors</t>
  </si>
  <si>
    <t>The Roadster Factory:</t>
  </si>
  <si>
    <t>14-019322-8</t>
  </si>
  <si>
    <t>Oil Filters, Horn, Horn Brush</t>
  </si>
  <si>
    <t>14-022033-6</t>
  </si>
  <si>
    <t>Top Boot Cover &amp; Tonneau Cover</t>
  </si>
  <si>
    <t>14-022590-5</t>
  </si>
  <si>
    <t>Exhaust Hanging Kit</t>
  </si>
  <si>
    <t>15-002664-9</t>
  </si>
  <si>
    <t>Left Hand Door Mirror</t>
  </si>
  <si>
    <t>15-003289-4</t>
  </si>
  <si>
    <t>Trim Panel Kit</t>
  </si>
  <si>
    <t>16-004065-5</t>
  </si>
  <si>
    <t>Head Rest Cvr, Seat Foam &amp; Stiffener</t>
  </si>
  <si>
    <t>16-007256-7</t>
  </si>
  <si>
    <t>Leather Seat Kit</t>
  </si>
  <si>
    <t>16-007851-5</t>
  </si>
  <si>
    <t>Webbing - Seat Bottom</t>
  </si>
  <si>
    <t>17-007787-9</t>
  </si>
  <si>
    <t>Pedal Pads, Radiator &amp; Rear Bonnet Seals</t>
  </si>
  <si>
    <t>17-012406-9</t>
  </si>
  <si>
    <t>Bolts - Front Cross Member</t>
  </si>
  <si>
    <t xml:space="preserve">     Total Roadster Factory</t>
  </si>
  <si>
    <t>Northwest Import Parts:</t>
  </si>
  <si>
    <t>14722-1</t>
  </si>
  <si>
    <t>Electronic Distributor &amp; Coil</t>
  </si>
  <si>
    <t>17151-1</t>
  </si>
  <si>
    <t>Ignition Lock</t>
  </si>
  <si>
    <t>17316-1</t>
  </si>
  <si>
    <t>Oil Cooler Hose Set</t>
  </si>
  <si>
    <t>17520-1</t>
  </si>
  <si>
    <t>Alternator</t>
  </si>
  <si>
    <t xml:space="preserve">     Total Northwest Import Parts</t>
  </si>
  <si>
    <t>Mike's Tire &amp; Auto:</t>
  </si>
  <si>
    <t>Change all Fluids, Rotate &amp; Balance Tires</t>
  </si>
  <si>
    <t>Install U-Joints</t>
  </si>
  <si>
    <t>Oil Chg, Rotate &amp; Bal Tires, Alignment</t>
  </si>
  <si>
    <t>Alignment (After Front End Rebuild)</t>
  </si>
  <si>
    <t>Oil Chg &amp; Rotate Tires</t>
  </si>
  <si>
    <t>Oil Change</t>
  </si>
  <si>
    <t xml:space="preserve">     Total Mike's Tire &amp; Auto</t>
  </si>
  <si>
    <t>Team Triumph British Automotive:</t>
  </si>
  <si>
    <t>Cockpit Trim</t>
  </si>
  <si>
    <t>MGB Regulator (Door Window Crank)</t>
  </si>
  <si>
    <t>Steering Column Shroud</t>
  </si>
  <si>
    <t>Alternator Plug (Original)</t>
  </si>
  <si>
    <t>MGB Door Latch</t>
  </si>
  <si>
    <t xml:space="preserve">     Total Team Triumph</t>
  </si>
  <si>
    <t>Miscellaneous Suppliers:</t>
  </si>
  <si>
    <t>Learn's Uphol</t>
  </si>
  <si>
    <t>Repair Frames &amp; Recover Seats</t>
  </si>
  <si>
    <t>Repair Seat Headrest</t>
  </si>
  <si>
    <t>Classic Coach</t>
  </si>
  <si>
    <t>Body Work - L/R Corner</t>
  </si>
  <si>
    <t>GIM Auto</t>
  </si>
  <si>
    <t>Used-Seat Belt Parts, Top Straps, Carb Pts</t>
  </si>
  <si>
    <t>Used Seat Belt Parts</t>
  </si>
  <si>
    <t>ProTech</t>
  </si>
  <si>
    <t>Sandblast &amp; Powdercoat Suspension Parts</t>
  </si>
  <si>
    <t>Joe Curto</t>
  </si>
  <si>
    <t>SY Needles &amp; Low Seat for HS6</t>
  </si>
  <si>
    <t>H4 Vacuum Tube</t>
  </si>
  <si>
    <t>Best Buy</t>
  </si>
  <si>
    <t>Radio &amp; Speakers</t>
  </si>
  <si>
    <t xml:space="preserve">     Toral Miscellaneous</t>
  </si>
  <si>
    <t>Total Restoration Excluding Engine</t>
  </si>
  <si>
    <t>MGB Engine Rebuild Parts</t>
  </si>
  <si>
    <t>Engine Number:  18GK-RWE-H14370</t>
  </si>
  <si>
    <t>Northwest Imports</t>
  </si>
  <si>
    <t>Qty</t>
  </si>
  <si>
    <t>Extended</t>
  </si>
  <si>
    <t>Moss Price</t>
  </si>
  <si>
    <t>TS Imports</t>
  </si>
  <si>
    <t>Other</t>
  </si>
  <si>
    <t>SHORT BLOCK:</t>
  </si>
  <si>
    <t>Head Gasket - Cometic</t>
  </si>
  <si>
    <t>Piston Set .040", 8.7:1</t>
  </si>
  <si>
    <t>Have</t>
  </si>
  <si>
    <t>Water Pump</t>
  </si>
  <si>
    <t>W.P. Gasket</t>
  </si>
  <si>
    <t>Bolt, Water Pump (A)</t>
  </si>
  <si>
    <t>Bolt, Water Pump (B)</t>
  </si>
  <si>
    <t>Bolt, Water Pump - C</t>
  </si>
  <si>
    <t>Bolt, Water Pump (D)</t>
  </si>
  <si>
    <t>Fan Belt</t>
  </si>
  <si>
    <t>Boot - Clutch Fork - Through Trans.</t>
  </si>
  <si>
    <t>Lower End Set</t>
  </si>
  <si>
    <t>Front Crank Seal</t>
  </si>
  <si>
    <t>120-000</t>
  </si>
  <si>
    <t>Rear Crank Seal - Uprated</t>
  </si>
  <si>
    <t>Spring, Pressure Relief</t>
  </si>
  <si>
    <t>7 Pc. Timing Set w/ Gears</t>
  </si>
  <si>
    <t>Oil Pump - uprated</t>
  </si>
  <si>
    <t>Thrust Washer Set</t>
  </si>
  <si>
    <t>Main Bearing Set (Std.)</t>
  </si>
  <si>
    <t>Rod Bearing Set (Std.)</t>
  </si>
  <si>
    <t>Camshaft Bearings, Set</t>
  </si>
  <si>
    <t>Reground Performance Camshaft</t>
  </si>
  <si>
    <t>Locktab Set</t>
  </si>
  <si>
    <t>Flywheel Lockplate</t>
  </si>
  <si>
    <t>Included in set</t>
  </si>
  <si>
    <t>Tappet Set - Light Imp. Oiling</t>
  </si>
  <si>
    <t>Push Rods</t>
  </si>
  <si>
    <t xml:space="preserve">   Total Short Block</t>
  </si>
  <si>
    <t>CYLINDER HEAD:</t>
  </si>
  <si>
    <t>Alloy Valve Cover</t>
  </si>
  <si>
    <t>Manifold Gasket</t>
  </si>
  <si>
    <t>Valve Stem Seal</t>
  </si>
  <si>
    <t>Spark Plugs</t>
  </si>
  <si>
    <t>Thermostat</t>
  </si>
  <si>
    <t>Thermostat Housing Gasket</t>
  </si>
  <si>
    <t>Rocker Shaft - Tiftrided</t>
  </si>
  <si>
    <t xml:space="preserve">Have </t>
  </si>
  <si>
    <t>Valve Cover Gasket - Silicone</t>
  </si>
  <si>
    <t>Alloy Valve Cover - No Breather</t>
  </si>
  <si>
    <t>Intake Valve Guide - Bronze</t>
  </si>
  <si>
    <t>Exhaust Valve Guide - Bronze</t>
  </si>
  <si>
    <t>Intake Valve</t>
  </si>
  <si>
    <t>Exhaust Valve - Stainless Steel</t>
  </si>
  <si>
    <t>Spring Set - Uprated</t>
  </si>
  <si>
    <t>Valve Spring Cup (Retainer)</t>
  </si>
  <si>
    <t>Rocker Arm Bushing</t>
  </si>
  <si>
    <t xml:space="preserve">     Total Cylinder Head</t>
  </si>
  <si>
    <t xml:space="preserve">   Total - Base Engine</t>
  </si>
  <si>
    <t>OTHER:</t>
  </si>
  <si>
    <t>Manifold for 1 3/4" Carbs</t>
  </si>
  <si>
    <t>Scott Harper</t>
  </si>
  <si>
    <t>Pair of 1 3/4" SU (HS-6) Carbs</t>
  </si>
  <si>
    <t>Dean Houston</t>
  </si>
  <si>
    <t>Clutch Kit -HD Competition</t>
  </si>
  <si>
    <t>Slave Cylinder - Repair Kit</t>
  </si>
  <si>
    <t>180-960</t>
  </si>
  <si>
    <t>Push Rod - Slave Cyl.</t>
  </si>
  <si>
    <t>180-200</t>
  </si>
  <si>
    <t>Clevis Pin - Slave Cyl</t>
  </si>
  <si>
    <t>325-140</t>
  </si>
  <si>
    <t>Clutch hose - Slave Cyl.</t>
  </si>
  <si>
    <t>180-823</t>
  </si>
  <si>
    <t>Engine Mount - L/H</t>
  </si>
  <si>
    <t>Engine Mount - R/H</t>
  </si>
  <si>
    <t>Freeze Plug Set</t>
  </si>
  <si>
    <t>Rear Transmission Mount</t>
  </si>
  <si>
    <t>Trans - Round Stabilizer Bush</t>
  </si>
  <si>
    <t>Trans - Rectangular Buffer Pad</t>
  </si>
  <si>
    <t xml:space="preserve">     Total - Other</t>
  </si>
  <si>
    <t>Grand Totals</t>
  </si>
  <si>
    <t>Totals</t>
  </si>
  <si>
    <t>Machine Shop</t>
  </si>
  <si>
    <t>Engine Work</t>
  </si>
  <si>
    <t>Paid for Car</t>
  </si>
  <si>
    <t xml:space="preserve">     Total Investment</t>
  </si>
  <si>
    <t>Unk</t>
  </si>
  <si>
    <t>Internet</t>
  </si>
  <si>
    <t>Fuel Tank</t>
  </si>
  <si>
    <t xml:space="preserve">     Total Engine Work</t>
  </si>
  <si>
    <t xml:space="preserve">Northwest </t>
  </si>
  <si>
    <t xml:space="preserve">Cometic - Ordered </t>
  </si>
  <si>
    <t>Do not wear out</t>
  </si>
  <si>
    <t>For use with Perf. Cam</t>
  </si>
  <si>
    <t>As of 12/31/17</t>
  </si>
  <si>
    <t>New Front Tires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</si>
</sst>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/yy;@"/>
    <numFmt numFmtId="165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14" fontId="0" fillId="0" borderId="0" xfId="0" applyNumberFormat="1" applyAlignment="1">
      <alignment wrapText="1"/>
    </xf>
    <xf numFmtId="0" fontId="0" fillId="0" borderId="0" xfId="0" quotePrefix="1" applyNumberFormat="1" applyAlignment="1">
      <alignment horizontal="center" wrapText="1"/>
    </xf>
    <xf numFmtId="3" fontId="0" fillId="0" borderId="0" xfId="0" applyNumberFormat="1" applyAlignment="1">
      <alignment horizontal="center" wrapText="1"/>
    </xf>
    <xf numFmtId="14" fontId="0" fillId="0" borderId="0" xfId="0" quotePrefix="1" applyNumberFormat="1" applyAlignment="1">
      <alignment wrapText="1"/>
    </xf>
    <xf numFmtId="0" fontId="0" fillId="0" borderId="0" xfId="0" applyNumberFormat="1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4" fontId="0" fillId="0" borderId="0" xfId="0" applyNumberFormat="1"/>
    <xf numFmtId="4" fontId="1" fillId="0" borderId="1" xfId="0" applyNumberFormat="1" applyFont="1" applyBorder="1" applyAlignment="1">
      <alignment horizontal="center"/>
    </xf>
    <xf numFmtId="4" fontId="1" fillId="0" borderId="0" xfId="0" applyNumberFormat="1" applyFont="1" applyAlignment="1">
      <alignment horizontal="center"/>
    </xf>
    <xf numFmtId="4" fontId="1" fillId="0" borderId="0" xfId="0" applyNumberFormat="1" applyFont="1"/>
    <xf numFmtId="4" fontId="0" fillId="0" borderId="1" xfId="0" applyNumberFormat="1" applyBorder="1"/>
    <xf numFmtId="4" fontId="0" fillId="0" borderId="0" xfId="0" applyNumberFormat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4" fontId="0" fillId="0" borderId="0" xfId="0" applyNumberFormat="1" applyFill="1" applyAlignment="1">
      <alignment horizontal="center"/>
    </xf>
    <xf numFmtId="4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/>
    <xf numFmtId="4" fontId="1" fillId="0" borderId="0" xfId="0" applyNumberFormat="1" applyFont="1" applyFill="1"/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left"/>
    </xf>
    <xf numFmtId="4" fontId="1" fillId="0" borderId="0" xfId="0" applyNumberFormat="1" applyFont="1" applyFill="1" applyAlignment="1">
      <alignment horizontal="center"/>
    </xf>
    <xf numFmtId="4" fontId="1" fillId="0" borderId="1" xfId="0" applyNumberFormat="1" applyFont="1" applyBorder="1"/>
    <xf numFmtId="4" fontId="0" fillId="0" borderId="0" xfId="0" applyNumberFormat="1" applyBorder="1"/>
    <xf numFmtId="4" fontId="1" fillId="0" borderId="0" xfId="0" applyNumberFormat="1" applyFont="1" applyBorder="1"/>
    <xf numFmtId="0" fontId="1" fillId="0" borderId="1" xfId="0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/>
    </xf>
    <xf numFmtId="0" fontId="1" fillId="0" borderId="0" xfId="0" applyFont="1" applyFill="1" applyBorder="1"/>
    <xf numFmtId="4" fontId="0" fillId="0" borderId="0" xfId="0" applyNumberFormat="1" applyFill="1"/>
    <xf numFmtId="4" fontId="0" fillId="0" borderId="1" xfId="0" applyNumberFormat="1" applyFill="1" applyBorder="1" applyAlignment="1">
      <alignment horizontal="center"/>
    </xf>
    <xf numFmtId="165" fontId="0" fillId="0" borderId="0" xfId="0" applyNumberFormat="1" applyFill="1" applyAlignment="1">
      <alignment horizontal="center"/>
    </xf>
    <xf numFmtId="165" fontId="0" fillId="0" borderId="0" xfId="0" applyNumberFormat="1" applyFill="1"/>
    <xf numFmtId="165" fontId="0" fillId="0" borderId="1" xfId="0" applyNumberFormat="1" applyFill="1" applyBorder="1" applyAlignment="1">
      <alignment horizontal="center"/>
    </xf>
    <xf numFmtId="165" fontId="1" fillId="0" borderId="0" xfId="0" applyNumberFormat="1" applyFont="1" applyFill="1" applyBorder="1" applyAlignment="1">
      <alignment horizontal="center"/>
    </xf>
    <xf numFmtId="165" fontId="1" fillId="0" borderId="0" xfId="0" applyNumberFormat="1" applyFont="1" applyFill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165" fontId="1" fillId="0" borderId="2" xfId="0" applyNumberFormat="1" applyFont="1" applyFill="1" applyBorder="1" applyAlignment="1">
      <alignment horizontal="center"/>
    </xf>
    <xf numFmtId="165" fontId="1" fillId="0" borderId="0" xfId="0" applyNumberFormat="1" applyFont="1" applyAlignment="1">
      <alignment horizontal="center"/>
    </xf>
    <xf numFmtId="165" fontId="1" fillId="0" borderId="0" xfId="0" applyNumberFormat="1" applyFont="1" applyBorder="1"/>
    <xf numFmtId="165" fontId="1" fillId="0" borderId="0" xfId="0" applyNumberFormat="1" applyFont="1" applyFill="1"/>
    <xf numFmtId="165" fontId="1" fillId="0" borderId="0" xfId="0" applyNumberFormat="1" applyFont="1" applyFill="1" applyBorder="1"/>
    <xf numFmtId="165" fontId="1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16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GB%20Engine%20Rebuil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Parts List"/>
      <sheetName val="Northwest - Parts"/>
      <sheetName val="Moss - Parts"/>
      <sheetName val="TS Imports - Parts"/>
      <sheetName val="Misc Other Parts"/>
      <sheetName val="Machine Shop Work"/>
    </sheetNames>
    <sheetDataSet>
      <sheetData sheetId="0"/>
      <sheetData sheetId="1">
        <row r="40">
          <cell r="D40">
            <v>389.75</v>
          </cell>
        </row>
      </sheetData>
      <sheetData sheetId="2">
        <row r="50">
          <cell r="C50">
            <v>721.76</v>
          </cell>
        </row>
      </sheetData>
      <sheetData sheetId="3">
        <row r="24">
          <cell r="C24">
            <v>326</v>
          </cell>
        </row>
      </sheetData>
      <sheetData sheetId="4">
        <row r="23">
          <cell r="C23">
            <v>432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5"/>
  <sheetViews>
    <sheetView workbookViewId="0">
      <selection activeCell="C17" sqref="C17"/>
    </sheetView>
  </sheetViews>
  <sheetFormatPr defaultRowHeight="15" x14ac:dyDescent="0.25"/>
  <cols>
    <col min="1" max="1" width="8.7109375" style="1" customWidth="1"/>
    <col min="2" max="2" width="12.5703125" style="1" bestFit="1" customWidth="1"/>
    <col min="3" max="3" width="69.85546875" style="1" customWidth="1"/>
    <col min="4" max="4" width="67.28515625" style="1" customWidth="1"/>
  </cols>
  <sheetData>
    <row r="1" spans="1:4" ht="45" customHeight="1" x14ac:dyDescent="0.35">
      <c r="A1" s="52" t="s">
        <v>16</v>
      </c>
      <c r="B1" s="53"/>
      <c r="C1" s="53"/>
      <c r="D1" s="53"/>
    </row>
    <row r="3" spans="1:4" ht="30" x14ac:dyDescent="0.25">
      <c r="A3" s="2" t="s">
        <v>10</v>
      </c>
      <c r="B3" s="2" t="s">
        <v>0</v>
      </c>
      <c r="C3" s="2" t="s">
        <v>1</v>
      </c>
      <c r="D3" s="2" t="s">
        <v>2</v>
      </c>
    </row>
    <row r="4" spans="1:4" ht="30" x14ac:dyDescent="0.25">
      <c r="A4" s="4">
        <v>1994</v>
      </c>
      <c r="B4" s="5">
        <v>80000</v>
      </c>
      <c r="C4" s="1" t="s">
        <v>17</v>
      </c>
      <c r="D4" s="1" t="s">
        <v>3</v>
      </c>
    </row>
    <row r="5" spans="1:4" ht="30" x14ac:dyDescent="0.25">
      <c r="A5" s="4">
        <v>1995</v>
      </c>
      <c r="B5" s="5">
        <v>81000</v>
      </c>
      <c r="C5" s="1" t="s">
        <v>12</v>
      </c>
    </row>
    <row r="6" spans="1:4" x14ac:dyDescent="0.25">
      <c r="A6" s="4">
        <v>1996</v>
      </c>
      <c r="B6" s="5">
        <v>81500</v>
      </c>
      <c r="C6" s="1" t="s">
        <v>4</v>
      </c>
    </row>
    <row r="7" spans="1:4" x14ac:dyDescent="0.25">
      <c r="A7" s="4">
        <v>1998</v>
      </c>
      <c r="B7" s="5">
        <v>82250</v>
      </c>
      <c r="C7" s="1" t="s">
        <v>13</v>
      </c>
    </row>
    <row r="8" spans="1:4" x14ac:dyDescent="0.25">
      <c r="A8" s="4">
        <v>2000</v>
      </c>
      <c r="B8" s="5">
        <v>83500</v>
      </c>
      <c r="C8" s="1" t="s">
        <v>14</v>
      </c>
    </row>
    <row r="9" spans="1:4" x14ac:dyDescent="0.25">
      <c r="A9" s="4">
        <v>2003</v>
      </c>
      <c r="B9" s="5">
        <v>84500</v>
      </c>
      <c r="C9" s="1" t="s">
        <v>5</v>
      </c>
      <c r="D9" s="1" t="s">
        <v>9</v>
      </c>
    </row>
    <row r="10" spans="1:4" ht="30" x14ac:dyDescent="0.25">
      <c r="A10" s="7" t="s">
        <v>21</v>
      </c>
      <c r="B10" s="5">
        <v>86000</v>
      </c>
      <c r="C10" s="1" t="s">
        <v>11</v>
      </c>
      <c r="D10" s="1" t="s">
        <v>20</v>
      </c>
    </row>
    <row r="11" spans="1:4" ht="30" x14ac:dyDescent="0.25">
      <c r="A11" s="4">
        <v>2009</v>
      </c>
      <c r="B11" s="5">
        <v>86100</v>
      </c>
      <c r="C11" s="1" t="s">
        <v>8</v>
      </c>
      <c r="D11" s="1" t="s">
        <v>15</v>
      </c>
    </row>
    <row r="12" spans="1:4" ht="30.75" customHeight="1" x14ac:dyDescent="0.25">
      <c r="A12" s="4">
        <v>2013</v>
      </c>
      <c r="B12" s="5">
        <v>86600</v>
      </c>
      <c r="C12" s="1" t="s">
        <v>7</v>
      </c>
      <c r="D12" s="1" t="s">
        <v>23</v>
      </c>
    </row>
    <row r="13" spans="1:4" ht="54" customHeight="1" x14ac:dyDescent="0.25">
      <c r="A13" s="3"/>
      <c r="D13" s="1" t="s">
        <v>6</v>
      </c>
    </row>
    <row r="14" spans="1:4" x14ac:dyDescent="0.25">
      <c r="A14" s="6" t="s">
        <v>19</v>
      </c>
      <c r="B14" s="5">
        <v>86650</v>
      </c>
      <c r="C14" s="1" t="s">
        <v>18</v>
      </c>
      <c r="D14" s="1" t="s">
        <v>24</v>
      </c>
    </row>
    <row r="15" spans="1:4" x14ac:dyDescent="0.25">
      <c r="A15" s="3"/>
      <c r="B15" s="1" t="s">
        <v>9</v>
      </c>
    </row>
    <row r="16" spans="1:4" ht="45" x14ac:dyDescent="0.25">
      <c r="A16" s="3"/>
      <c r="B16" s="1" t="s">
        <v>9</v>
      </c>
      <c r="D16" s="1" t="s">
        <v>22</v>
      </c>
    </row>
    <row r="17" spans="1:1" x14ac:dyDescent="0.25">
      <c r="A17" s="3"/>
    </row>
    <row r="18" spans="1:1" x14ac:dyDescent="0.25">
      <c r="A18" s="3"/>
    </row>
    <row r="19" spans="1:1" x14ac:dyDescent="0.25">
      <c r="A19" s="3"/>
    </row>
    <row r="20" spans="1:1" x14ac:dyDescent="0.25">
      <c r="A20" s="3"/>
    </row>
    <row r="21" spans="1:1" x14ac:dyDescent="0.25">
      <c r="A21" s="3"/>
    </row>
    <row r="22" spans="1:1" x14ac:dyDescent="0.25">
      <c r="A22" s="3"/>
    </row>
    <row r="23" spans="1:1" x14ac:dyDescent="0.25">
      <c r="A23" s="3"/>
    </row>
    <row r="24" spans="1:1" x14ac:dyDescent="0.25">
      <c r="A24" s="3"/>
    </row>
    <row r="25" spans="1:1" x14ac:dyDescent="0.25">
      <c r="A25" s="3"/>
    </row>
  </sheetData>
  <mergeCells count="1">
    <mergeCell ref="A1:D1"/>
  </mergeCells>
  <printOptions horizontalCentered="1"/>
  <pageMargins left="0" right="0" top="0.75" bottom="0.75" header="0.3" footer="0.3"/>
  <pageSetup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2"/>
  <sheetViews>
    <sheetView topLeftCell="A121" workbookViewId="0">
      <selection activeCell="D115" sqref="D115"/>
    </sheetView>
  </sheetViews>
  <sheetFormatPr defaultRowHeight="15" x14ac:dyDescent="0.25"/>
  <cols>
    <col min="1" max="1" width="9.28515625" style="12" customWidth="1"/>
    <col min="2" max="2" width="13.28515625" style="8" customWidth="1"/>
    <col min="3" max="3" width="38.7109375" customWidth="1"/>
    <col min="4" max="4" width="12.42578125" style="16" customWidth="1"/>
  </cols>
  <sheetData>
    <row r="1" spans="1:4" x14ac:dyDescent="0.25">
      <c r="C1" s="10" t="s">
        <v>25</v>
      </c>
    </row>
    <row r="2" spans="1:4" x14ac:dyDescent="0.25">
      <c r="C2" s="10" t="s">
        <v>26</v>
      </c>
    </row>
    <row r="4" spans="1:4" x14ac:dyDescent="0.25">
      <c r="A4" s="13" t="s">
        <v>27</v>
      </c>
      <c r="B4" s="11" t="s">
        <v>31</v>
      </c>
      <c r="C4" s="11" t="s">
        <v>28</v>
      </c>
      <c r="D4" s="17" t="s">
        <v>29</v>
      </c>
    </row>
    <row r="5" spans="1:4" x14ac:dyDescent="0.25">
      <c r="A5" s="14"/>
      <c r="B5" s="10"/>
      <c r="C5" s="10"/>
      <c r="D5" s="18"/>
    </row>
    <row r="6" spans="1:4" x14ac:dyDescent="0.25">
      <c r="A6" s="15" t="s">
        <v>30</v>
      </c>
    </row>
    <row r="7" spans="1:4" x14ac:dyDescent="0.25">
      <c r="A7" s="12">
        <v>41913</v>
      </c>
      <c r="B7" s="8" t="s">
        <v>32</v>
      </c>
      <c r="C7" t="s">
        <v>33</v>
      </c>
      <c r="D7" s="16">
        <v>94.9</v>
      </c>
    </row>
    <row r="8" spans="1:4" x14ac:dyDescent="0.25">
      <c r="A8" s="12">
        <v>41921</v>
      </c>
      <c r="B8" s="8" t="s">
        <v>38</v>
      </c>
      <c r="C8" t="s">
        <v>39</v>
      </c>
      <c r="D8" s="16">
        <v>14.8</v>
      </c>
    </row>
    <row r="9" spans="1:4" x14ac:dyDescent="0.25">
      <c r="A9" s="12">
        <v>41922</v>
      </c>
      <c r="B9" s="8" t="s">
        <v>40</v>
      </c>
      <c r="C9" t="s">
        <v>41</v>
      </c>
      <c r="D9" s="16">
        <v>234.42</v>
      </c>
    </row>
    <row r="10" spans="1:4" x14ac:dyDescent="0.25">
      <c r="A10" s="12">
        <v>41933</v>
      </c>
      <c r="B10" s="8" t="s">
        <v>42</v>
      </c>
      <c r="C10" t="s">
        <v>44</v>
      </c>
      <c r="D10" s="16">
        <v>125.9</v>
      </c>
    </row>
    <row r="11" spans="1:4" x14ac:dyDescent="0.25">
      <c r="A11" s="12">
        <v>41935</v>
      </c>
      <c r="B11" s="8" t="s">
        <v>43</v>
      </c>
      <c r="C11" t="s">
        <v>45</v>
      </c>
      <c r="D11" s="16">
        <v>134.22999999999999</v>
      </c>
    </row>
    <row r="12" spans="1:4" x14ac:dyDescent="0.25">
      <c r="A12" s="12">
        <v>41939</v>
      </c>
      <c r="B12" s="8" t="s">
        <v>52</v>
      </c>
      <c r="C12" t="s">
        <v>55</v>
      </c>
      <c r="D12" s="16">
        <v>30.77</v>
      </c>
    </row>
    <row r="13" spans="1:4" x14ac:dyDescent="0.25">
      <c r="A13" s="12">
        <v>41940</v>
      </c>
      <c r="B13" s="8" t="s">
        <v>53</v>
      </c>
      <c r="C13" t="s">
        <v>56</v>
      </c>
      <c r="D13" s="16">
        <v>7.25</v>
      </c>
    </row>
    <row r="14" spans="1:4" x14ac:dyDescent="0.25">
      <c r="A14" s="12">
        <v>41943</v>
      </c>
      <c r="B14" s="8" t="s">
        <v>54</v>
      </c>
      <c r="C14" t="s">
        <v>57</v>
      </c>
      <c r="D14" s="16">
        <v>169.88</v>
      </c>
    </row>
    <row r="15" spans="1:4" x14ac:dyDescent="0.25">
      <c r="A15" s="12">
        <v>41947</v>
      </c>
      <c r="B15" s="8" t="s">
        <v>34</v>
      </c>
      <c r="C15" t="s">
        <v>35</v>
      </c>
      <c r="D15" s="16">
        <v>105.27</v>
      </c>
    </row>
    <row r="16" spans="1:4" x14ac:dyDescent="0.25">
      <c r="A16" s="12">
        <v>41950</v>
      </c>
      <c r="B16" s="8" t="s">
        <v>36</v>
      </c>
      <c r="C16" t="s">
        <v>37</v>
      </c>
      <c r="D16" s="16">
        <v>178.24</v>
      </c>
    </row>
    <row r="17" spans="1:4" x14ac:dyDescent="0.25">
      <c r="A17" s="12">
        <v>41953</v>
      </c>
      <c r="B17" s="8" t="s">
        <v>58</v>
      </c>
      <c r="C17" t="s">
        <v>60</v>
      </c>
      <c r="D17" s="16">
        <v>26.75</v>
      </c>
    </row>
    <row r="18" spans="1:4" x14ac:dyDescent="0.25">
      <c r="A18" s="12">
        <v>41954</v>
      </c>
      <c r="B18" s="8" t="s">
        <v>59</v>
      </c>
      <c r="C18" t="s">
        <v>61</v>
      </c>
      <c r="D18" s="16">
        <f>35.46-25</f>
        <v>10.46</v>
      </c>
    </row>
    <row r="19" spans="1:4" x14ac:dyDescent="0.25">
      <c r="A19" s="12">
        <v>41964</v>
      </c>
      <c r="B19" s="8" t="s">
        <v>46</v>
      </c>
      <c r="C19" t="s">
        <v>47</v>
      </c>
      <c r="D19" s="16">
        <v>44.46</v>
      </c>
    </row>
    <row r="20" spans="1:4" x14ac:dyDescent="0.25">
      <c r="A20" s="12">
        <v>41967</v>
      </c>
      <c r="B20" s="8" t="s">
        <v>48</v>
      </c>
      <c r="C20" t="s">
        <v>49</v>
      </c>
      <c r="D20" s="16">
        <v>32.81</v>
      </c>
    </row>
    <row r="21" spans="1:4" x14ac:dyDescent="0.25">
      <c r="A21" s="12">
        <v>41969</v>
      </c>
      <c r="B21" s="8" t="s">
        <v>50</v>
      </c>
      <c r="C21" t="s">
        <v>51</v>
      </c>
      <c r="D21" s="16">
        <v>124.05</v>
      </c>
    </row>
    <row r="22" spans="1:4" x14ac:dyDescent="0.25">
      <c r="A22" s="12">
        <v>41977</v>
      </c>
      <c r="B22" s="8" t="s">
        <v>62</v>
      </c>
      <c r="C22" t="s">
        <v>65</v>
      </c>
      <c r="D22" s="16">
        <v>3.15</v>
      </c>
    </row>
    <row r="23" spans="1:4" x14ac:dyDescent="0.25">
      <c r="A23" s="12">
        <v>41977</v>
      </c>
      <c r="B23" s="8" t="s">
        <v>63</v>
      </c>
      <c r="C23" t="s">
        <v>66</v>
      </c>
      <c r="D23" s="16">
        <v>37.119999999999997</v>
      </c>
    </row>
    <row r="24" spans="1:4" x14ac:dyDescent="0.25">
      <c r="A24" s="12">
        <v>41984</v>
      </c>
      <c r="B24" s="8" t="s">
        <v>64</v>
      </c>
      <c r="C24" t="s">
        <v>67</v>
      </c>
      <c r="D24" s="16">
        <v>23.12</v>
      </c>
    </row>
    <row r="25" spans="1:4" x14ac:dyDescent="0.25">
      <c r="A25" s="12">
        <v>41986</v>
      </c>
      <c r="B25" s="8" t="s">
        <v>68</v>
      </c>
      <c r="C25" t="s">
        <v>69</v>
      </c>
      <c r="D25" s="16">
        <v>32.89</v>
      </c>
    </row>
    <row r="26" spans="1:4" x14ac:dyDescent="0.25">
      <c r="A26" s="12">
        <v>41995</v>
      </c>
      <c r="B26" s="8" t="s">
        <v>70</v>
      </c>
      <c r="C26" t="s">
        <v>71</v>
      </c>
      <c r="D26" s="16">
        <f>+(2.4+7.6+53.9)+10</f>
        <v>73.900000000000006</v>
      </c>
    </row>
    <row r="27" spans="1:4" x14ac:dyDescent="0.25">
      <c r="A27" s="12">
        <v>42023</v>
      </c>
      <c r="B27" s="8" t="s">
        <v>72</v>
      </c>
      <c r="C27" t="s">
        <v>73</v>
      </c>
      <c r="D27" s="16">
        <v>482.4</v>
      </c>
    </row>
    <row r="28" spans="1:4" x14ac:dyDescent="0.25">
      <c r="A28" s="12">
        <v>42031</v>
      </c>
      <c r="B28" s="8" t="s">
        <v>74</v>
      </c>
      <c r="C28" t="s">
        <v>75</v>
      </c>
      <c r="D28" s="16">
        <f>74.26</f>
        <v>74.260000000000005</v>
      </c>
    </row>
    <row r="29" spans="1:4" x14ac:dyDescent="0.25">
      <c r="A29" s="12">
        <v>42041</v>
      </c>
      <c r="B29" s="8" t="s">
        <v>76</v>
      </c>
      <c r="C29" t="s">
        <v>77</v>
      </c>
      <c r="D29" s="16">
        <v>51.9</v>
      </c>
    </row>
    <row r="30" spans="1:4" x14ac:dyDescent="0.25">
      <c r="A30" s="12">
        <v>42116</v>
      </c>
      <c r="B30" s="8" t="s">
        <v>78</v>
      </c>
      <c r="C30" t="s">
        <v>79</v>
      </c>
      <c r="D30" s="16">
        <v>52.75</v>
      </c>
    </row>
    <row r="31" spans="1:4" x14ac:dyDescent="0.25">
      <c r="A31" s="12">
        <v>42118</v>
      </c>
      <c r="B31" s="8" t="s">
        <v>80</v>
      </c>
      <c r="C31" t="s">
        <v>81</v>
      </c>
      <c r="D31" s="16">
        <v>20.57</v>
      </c>
    </row>
    <row r="32" spans="1:4" x14ac:dyDescent="0.25">
      <c r="A32" s="12" t="s">
        <v>82</v>
      </c>
      <c r="B32" s="8" t="s">
        <v>83</v>
      </c>
      <c r="C32" t="s">
        <v>84</v>
      </c>
      <c r="D32" s="16">
        <v>17.649999999999999</v>
      </c>
    </row>
    <row r="33" spans="1:4" x14ac:dyDescent="0.25">
      <c r="A33" s="12">
        <v>42121</v>
      </c>
      <c r="B33" s="8" t="s">
        <v>85</v>
      </c>
      <c r="C33" t="s">
        <v>86</v>
      </c>
      <c r="D33" s="16">
        <v>58.97</v>
      </c>
    </row>
    <row r="34" spans="1:4" x14ac:dyDescent="0.25">
      <c r="A34" s="12">
        <v>42124</v>
      </c>
      <c r="B34" s="8" t="s">
        <v>87</v>
      </c>
      <c r="C34" t="s">
        <v>88</v>
      </c>
      <c r="D34" s="16">
        <v>269.87</v>
      </c>
    </row>
    <row r="35" spans="1:4" x14ac:dyDescent="0.25">
      <c r="A35" s="12">
        <v>42124</v>
      </c>
      <c r="B35" s="8" t="s">
        <v>89</v>
      </c>
      <c r="C35" t="s">
        <v>90</v>
      </c>
      <c r="D35" s="16">
        <v>337.9</v>
      </c>
    </row>
    <row r="36" spans="1:4" x14ac:dyDescent="0.25">
      <c r="A36" s="12">
        <v>42160</v>
      </c>
      <c r="B36" s="8" t="s">
        <v>91</v>
      </c>
      <c r="C36" t="s">
        <v>92</v>
      </c>
      <c r="D36" s="16">
        <v>-15.34</v>
      </c>
    </row>
    <row r="37" spans="1:4" x14ac:dyDescent="0.25">
      <c r="A37" s="12">
        <v>42170</v>
      </c>
      <c r="B37" s="8" t="s">
        <v>93</v>
      </c>
      <c r="C37" t="s">
        <v>94</v>
      </c>
      <c r="D37" s="16">
        <v>32.340000000000003</v>
      </c>
    </row>
    <row r="38" spans="1:4" x14ac:dyDescent="0.25">
      <c r="A38" s="12">
        <v>42191</v>
      </c>
      <c r="B38" s="8" t="s">
        <v>95</v>
      </c>
      <c r="C38" t="s">
        <v>96</v>
      </c>
      <c r="D38" s="16">
        <v>17.420000000000002</v>
      </c>
    </row>
    <row r="39" spans="1:4" x14ac:dyDescent="0.25">
      <c r="A39" s="12">
        <v>42247</v>
      </c>
      <c r="B39" s="8" t="s">
        <v>97</v>
      </c>
      <c r="C39" t="s">
        <v>98</v>
      </c>
      <c r="D39" s="16">
        <v>16</v>
      </c>
    </row>
    <row r="40" spans="1:4" x14ac:dyDescent="0.25">
      <c r="A40" s="12">
        <v>42339</v>
      </c>
      <c r="B40" s="8" t="s">
        <v>99</v>
      </c>
      <c r="C40" t="s">
        <v>100</v>
      </c>
      <c r="D40" s="16">
        <v>33.25</v>
      </c>
    </row>
    <row r="41" spans="1:4" x14ac:dyDescent="0.25">
      <c r="A41" s="12">
        <v>42375</v>
      </c>
      <c r="B41" s="8" t="s">
        <v>101</v>
      </c>
      <c r="C41" t="s">
        <v>102</v>
      </c>
      <c r="D41" s="16">
        <v>83.93</v>
      </c>
    </row>
    <row r="42" spans="1:4" x14ac:dyDescent="0.25">
      <c r="A42" s="12">
        <v>42422</v>
      </c>
      <c r="B42" s="8" t="s">
        <v>103</v>
      </c>
      <c r="C42" t="s">
        <v>104</v>
      </c>
      <c r="D42" s="16">
        <f>33.02-3</f>
        <v>30.020000000000003</v>
      </c>
    </row>
    <row r="43" spans="1:4" x14ac:dyDescent="0.25">
      <c r="A43" s="12">
        <v>42430</v>
      </c>
      <c r="B43" s="8" t="s">
        <v>105</v>
      </c>
      <c r="C43" t="s">
        <v>106</v>
      </c>
      <c r="D43" s="16">
        <v>23.42</v>
      </c>
    </row>
    <row r="44" spans="1:4" x14ac:dyDescent="0.25">
      <c r="A44" s="12">
        <v>42537</v>
      </c>
      <c r="B44" s="8" t="s">
        <v>107</v>
      </c>
      <c r="C44" t="s">
        <v>108</v>
      </c>
      <c r="D44" s="16">
        <v>2.4</v>
      </c>
    </row>
    <row r="45" spans="1:4" x14ac:dyDescent="0.25">
      <c r="A45" s="12">
        <v>42539</v>
      </c>
      <c r="B45" s="8" t="s">
        <v>109</v>
      </c>
      <c r="C45" t="s">
        <v>110</v>
      </c>
      <c r="D45" s="16">
        <v>169.98</v>
      </c>
    </row>
    <row r="46" spans="1:4" x14ac:dyDescent="0.25">
      <c r="A46" s="12">
        <v>42541</v>
      </c>
      <c r="B46" s="8" t="s">
        <v>111</v>
      </c>
      <c r="C46" t="s">
        <v>112</v>
      </c>
      <c r="D46" s="16">
        <v>82.85</v>
      </c>
    </row>
    <row r="47" spans="1:4" x14ac:dyDescent="0.25">
      <c r="A47" s="12">
        <v>42543</v>
      </c>
      <c r="B47" s="8" t="s">
        <v>113</v>
      </c>
      <c r="C47" t="s">
        <v>114</v>
      </c>
      <c r="D47" s="16">
        <v>30.29</v>
      </c>
    </row>
    <row r="48" spans="1:4" x14ac:dyDescent="0.25">
      <c r="A48" s="12">
        <v>42560</v>
      </c>
      <c r="B48" s="8" t="s">
        <v>115</v>
      </c>
      <c r="C48" t="s">
        <v>116</v>
      </c>
      <c r="D48" s="16">
        <v>23.78</v>
      </c>
    </row>
    <row r="49" spans="1:4" x14ac:dyDescent="0.25">
      <c r="A49" s="12">
        <v>42671</v>
      </c>
      <c r="B49" s="8" t="s">
        <v>117</v>
      </c>
      <c r="C49" t="s">
        <v>118</v>
      </c>
      <c r="D49" s="16">
        <v>16.96</v>
      </c>
    </row>
    <row r="50" spans="1:4" x14ac:dyDescent="0.25">
      <c r="A50" s="12">
        <v>42675</v>
      </c>
      <c r="B50" s="8" t="s">
        <v>119</v>
      </c>
      <c r="C50" t="s">
        <v>120</v>
      </c>
      <c r="D50" s="16">
        <v>26.99</v>
      </c>
    </row>
    <row r="51" spans="1:4" x14ac:dyDescent="0.25">
      <c r="A51" s="12">
        <v>42828</v>
      </c>
      <c r="B51" s="8" t="s">
        <v>121</v>
      </c>
      <c r="C51" t="s">
        <v>122</v>
      </c>
      <c r="D51" s="16">
        <v>22.23</v>
      </c>
    </row>
    <row r="52" spans="1:4" x14ac:dyDescent="0.25">
      <c r="A52" s="12">
        <v>42829</v>
      </c>
      <c r="B52" s="8" t="s">
        <v>123</v>
      </c>
      <c r="C52" t="s">
        <v>124</v>
      </c>
      <c r="D52" s="16">
        <v>150.41</v>
      </c>
    </row>
    <row r="53" spans="1:4" x14ac:dyDescent="0.25">
      <c r="A53" s="12">
        <v>42835</v>
      </c>
      <c r="B53" s="8" t="s">
        <v>125</v>
      </c>
      <c r="C53" t="s">
        <v>126</v>
      </c>
      <c r="D53" s="16">
        <v>36.81</v>
      </c>
    </row>
    <row r="54" spans="1:4" x14ac:dyDescent="0.25">
      <c r="A54" s="12">
        <v>42844</v>
      </c>
      <c r="B54" s="8" t="s">
        <v>127</v>
      </c>
      <c r="C54" t="s">
        <v>128</v>
      </c>
      <c r="D54" s="16">
        <v>323.76</v>
      </c>
    </row>
    <row r="55" spans="1:4" x14ac:dyDescent="0.25">
      <c r="A55" s="12">
        <v>42847</v>
      </c>
      <c r="B55" s="8" t="s">
        <v>129</v>
      </c>
      <c r="C55" t="s">
        <v>130</v>
      </c>
      <c r="D55" s="16">
        <v>15.43</v>
      </c>
    </row>
    <row r="56" spans="1:4" x14ac:dyDescent="0.25">
      <c r="A56" s="12">
        <v>42857</v>
      </c>
      <c r="B56" s="8" t="s">
        <v>131</v>
      </c>
      <c r="C56" t="s">
        <v>132</v>
      </c>
      <c r="D56" s="16">
        <v>8.57</v>
      </c>
    </row>
    <row r="57" spans="1:4" x14ac:dyDescent="0.25">
      <c r="A57" s="12">
        <v>42859</v>
      </c>
      <c r="B57" s="8" t="s">
        <v>133</v>
      </c>
      <c r="C57" t="s">
        <v>134</v>
      </c>
      <c r="D57" s="16">
        <v>15.2</v>
      </c>
    </row>
    <row r="58" spans="1:4" x14ac:dyDescent="0.25">
      <c r="A58" s="12">
        <v>42861</v>
      </c>
      <c r="B58" s="8" t="s">
        <v>135</v>
      </c>
      <c r="C58" t="s">
        <v>136</v>
      </c>
      <c r="D58" s="16">
        <v>17.29</v>
      </c>
    </row>
    <row r="59" spans="1:4" x14ac:dyDescent="0.25">
      <c r="A59" s="12">
        <v>42863</v>
      </c>
      <c r="B59" s="8" t="s">
        <v>137</v>
      </c>
      <c r="C59" t="s">
        <v>138</v>
      </c>
      <c r="D59" s="16">
        <v>57.99</v>
      </c>
    </row>
    <row r="60" spans="1:4" x14ac:dyDescent="0.25">
      <c r="A60" s="12">
        <v>42863</v>
      </c>
      <c r="B60" s="8" t="s">
        <v>139</v>
      </c>
      <c r="C60" t="s">
        <v>140</v>
      </c>
      <c r="D60" s="16">
        <v>17.3</v>
      </c>
    </row>
    <row r="61" spans="1:4" x14ac:dyDescent="0.25">
      <c r="A61" s="12">
        <v>42865</v>
      </c>
      <c r="B61" s="8" t="s">
        <v>141</v>
      </c>
      <c r="C61" t="s">
        <v>142</v>
      </c>
      <c r="D61" s="16">
        <v>26.78</v>
      </c>
    </row>
    <row r="62" spans="1:4" x14ac:dyDescent="0.25">
      <c r="A62" s="12">
        <v>42886</v>
      </c>
      <c r="B62" s="8" t="s">
        <v>143</v>
      </c>
      <c r="C62" t="s">
        <v>144</v>
      </c>
      <c r="D62" s="16">
        <v>296.77999999999997</v>
      </c>
    </row>
    <row r="63" spans="1:4" x14ac:dyDescent="0.25">
      <c r="A63" s="12">
        <v>42900</v>
      </c>
      <c r="B63" s="8" t="s">
        <v>145</v>
      </c>
      <c r="C63" t="s">
        <v>146</v>
      </c>
      <c r="D63" s="16">
        <v>23.08</v>
      </c>
    </row>
    <row r="64" spans="1:4" x14ac:dyDescent="0.25">
      <c r="A64" s="12">
        <v>42962</v>
      </c>
      <c r="B64" s="8" t="s">
        <v>147</v>
      </c>
      <c r="C64" t="s">
        <v>148</v>
      </c>
      <c r="D64" s="16">
        <v>1151.2</v>
      </c>
    </row>
    <row r="65" spans="1:4" x14ac:dyDescent="0.25">
      <c r="A65" s="12">
        <v>42962</v>
      </c>
      <c r="B65" s="8" t="s">
        <v>149</v>
      </c>
      <c r="C65" t="s">
        <v>150</v>
      </c>
      <c r="D65" s="16">
        <v>67.989999999999995</v>
      </c>
    </row>
    <row r="66" spans="1:4" x14ac:dyDescent="0.25">
      <c r="A66" s="12">
        <v>42966</v>
      </c>
      <c r="B66" s="8" t="s">
        <v>151</v>
      </c>
      <c r="C66" t="s">
        <v>152</v>
      </c>
      <c r="D66" s="16">
        <v>212.49</v>
      </c>
    </row>
    <row r="67" spans="1:4" x14ac:dyDescent="0.25">
      <c r="A67" s="12">
        <v>42984</v>
      </c>
      <c r="B67" s="8" t="s">
        <v>153</v>
      </c>
      <c r="C67" t="s">
        <v>154</v>
      </c>
      <c r="D67" s="16">
        <v>71.150000000000006</v>
      </c>
    </row>
    <row r="68" spans="1:4" x14ac:dyDescent="0.25">
      <c r="A68" s="12" t="s">
        <v>155</v>
      </c>
      <c r="B68" s="8" t="s">
        <v>156</v>
      </c>
      <c r="C68" t="s">
        <v>157</v>
      </c>
      <c r="D68" s="16">
        <v>9.48</v>
      </c>
    </row>
    <row r="69" spans="1:4" x14ac:dyDescent="0.25">
      <c r="A69" s="12">
        <v>43006</v>
      </c>
      <c r="B69" s="8" t="s">
        <v>158</v>
      </c>
      <c r="C69" t="s">
        <v>159</v>
      </c>
      <c r="D69" s="16">
        <v>40.369999999999997</v>
      </c>
    </row>
    <row r="70" spans="1:4" x14ac:dyDescent="0.25">
      <c r="A70" s="12">
        <v>43035</v>
      </c>
      <c r="B70" s="8" t="s">
        <v>160</v>
      </c>
      <c r="C70" t="s">
        <v>161</v>
      </c>
      <c r="D70" s="16">
        <v>40.98</v>
      </c>
    </row>
    <row r="71" spans="1:4" x14ac:dyDescent="0.25">
      <c r="A71" s="12">
        <v>43066</v>
      </c>
      <c r="B71" s="8" t="s">
        <v>162</v>
      </c>
      <c r="C71" t="s">
        <v>163</v>
      </c>
      <c r="D71" s="16">
        <v>30.79</v>
      </c>
    </row>
    <row r="72" spans="1:4" x14ac:dyDescent="0.25">
      <c r="A72" s="12">
        <v>43066</v>
      </c>
      <c r="B72" s="8" t="s">
        <v>164</v>
      </c>
      <c r="C72" t="s">
        <v>165</v>
      </c>
      <c r="D72" s="16">
        <v>43.08</v>
      </c>
    </row>
    <row r="73" spans="1:4" x14ac:dyDescent="0.25">
      <c r="A73" s="12">
        <v>43068</v>
      </c>
      <c r="B73" s="8" t="s">
        <v>166</v>
      </c>
      <c r="C73" t="s">
        <v>167</v>
      </c>
      <c r="D73" s="16">
        <v>23.98</v>
      </c>
    </row>
    <row r="74" spans="1:4" x14ac:dyDescent="0.25">
      <c r="A74" s="12">
        <v>43070</v>
      </c>
      <c r="B74" s="8" t="s">
        <v>170</v>
      </c>
      <c r="C74" t="s">
        <v>171</v>
      </c>
      <c r="D74" s="16">
        <v>-31.95</v>
      </c>
    </row>
    <row r="75" spans="1:4" x14ac:dyDescent="0.25">
      <c r="A75" s="12">
        <v>43081</v>
      </c>
      <c r="B75" s="8" t="s">
        <v>168</v>
      </c>
      <c r="C75" t="s">
        <v>169</v>
      </c>
      <c r="D75" s="16">
        <v>335.95</v>
      </c>
    </row>
    <row r="76" spans="1:4" x14ac:dyDescent="0.25">
      <c r="A76" s="12">
        <v>43082</v>
      </c>
      <c r="B76" s="8" t="s">
        <v>172</v>
      </c>
      <c r="C76" t="s">
        <v>173</v>
      </c>
      <c r="D76" s="16">
        <v>37.68</v>
      </c>
    </row>
    <row r="77" spans="1:4" x14ac:dyDescent="0.25">
      <c r="A77" s="12">
        <v>43085</v>
      </c>
      <c r="B77" s="8" t="s">
        <v>174</v>
      </c>
      <c r="C77" t="s">
        <v>175</v>
      </c>
      <c r="D77" s="16">
        <v>28.68</v>
      </c>
    </row>
    <row r="78" spans="1:4" x14ac:dyDescent="0.25">
      <c r="A78" s="12">
        <v>43087</v>
      </c>
      <c r="B78" s="8" t="s">
        <v>176</v>
      </c>
      <c r="C78" t="s">
        <v>177</v>
      </c>
      <c r="D78" s="16">
        <v>167.25</v>
      </c>
    </row>
    <row r="79" spans="1:4" x14ac:dyDescent="0.25">
      <c r="A79" s="12">
        <v>43388</v>
      </c>
      <c r="B79" s="8" t="s">
        <v>178</v>
      </c>
      <c r="C79" t="s">
        <v>179</v>
      </c>
      <c r="D79" s="16">
        <v>64.22</v>
      </c>
    </row>
    <row r="80" spans="1:4" x14ac:dyDescent="0.25">
      <c r="A80" s="12">
        <v>43465</v>
      </c>
      <c r="B80" s="8" t="s">
        <v>180</v>
      </c>
      <c r="C80" t="s">
        <v>181</v>
      </c>
      <c r="D80" s="16">
        <v>41.66</v>
      </c>
    </row>
    <row r="81" spans="1:4" x14ac:dyDescent="0.25">
      <c r="A81" s="12">
        <v>43542</v>
      </c>
      <c r="B81" s="8" t="s">
        <v>182</v>
      </c>
      <c r="C81" t="s">
        <v>183</v>
      </c>
      <c r="D81" s="16">
        <f>44.74-3</f>
        <v>41.74</v>
      </c>
    </row>
    <row r="82" spans="1:4" x14ac:dyDescent="0.25">
      <c r="A82" s="12">
        <v>43582</v>
      </c>
      <c r="B82" s="8" t="s">
        <v>184</v>
      </c>
      <c r="C82" t="s">
        <v>185</v>
      </c>
      <c r="D82" s="16">
        <v>104.98</v>
      </c>
    </row>
    <row r="83" spans="1:4" x14ac:dyDescent="0.25">
      <c r="A83" s="12">
        <v>43619</v>
      </c>
      <c r="B83" s="8" t="s">
        <v>186</v>
      </c>
      <c r="C83" t="s">
        <v>187</v>
      </c>
      <c r="D83" s="16">
        <v>24.7</v>
      </c>
    </row>
    <row r="84" spans="1:4" x14ac:dyDescent="0.25">
      <c r="A84" s="12">
        <v>43661</v>
      </c>
      <c r="B84" s="8" t="s">
        <v>188</v>
      </c>
      <c r="C84" t="s">
        <v>189</v>
      </c>
      <c r="D84" s="20">
        <v>49.09</v>
      </c>
    </row>
    <row r="85" spans="1:4" x14ac:dyDescent="0.25">
      <c r="C85" s="9" t="s">
        <v>190</v>
      </c>
      <c r="D85" s="19">
        <f>SUM(D7:D84)</f>
        <v>7012.069999999997</v>
      </c>
    </row>
    <row r="87" spans="1:4" x14ac:dyDescent="0.25">
      <c r="A87" s="30" t="s">
        <v>191</v>
      </c>
    </row>
    <row r="88" spans="1:4" x14ac:dyDescent="0.25">
      <c r="A88" s="12">
        <v>41915</v>
      </c>
      <c r="B88" s="8" t="s">
        <v>192</v>
      </c>
      <c r="C88" t="s">
        <v>193</v>
      </c>
      <c r="D88" s="16">
        <v>65.05</v>
      </c>
    </row>
    <row r="89" spans="1:4" x14ac:dyDescent="0.25">
      <c r="A89" s="12">
        <v>41960</v>
      </c>
      <c r="B89" s="8" t="s">
        <v>194</v>
      </c>
      <c r="C89" t="s">
        <v>195</v>
      </c>
      <c r="D89" s="16">
        <v>435</v>
      </c>
    </row>
    <row r="90" spans="1:4" x14ac:dyDescent="0.25">
      <c r="A90" s="12">
        <v>41968</v>
      </c>
      <c r="B90" s="8" t="s">
        <v>196</v>
      </c>
      <c r="C90" t="s">
        <v>197</v>
      </c>
      <c r="D90" s="16">
        <v>20.65</v>
      </c>
    </row>
    <row r="91" spans="1:4" x14ac:dyDescent="0.25">
      <c r="A91" s="12">
        <v>42046</v>
      </c>
      <c r="B91" s="8" t="s">
        <v>198</v>
      </c>
      <c r="C91" t="s">
        <v>199</v>
      </c>
      <c r="D91" s="16">
        <v>36.630000000000003</v>
      </c>
    </row>
    <row r="92" spans="1:4" x14ac:dyDescent="0.25">
      <c r="A92" s="12">
        <v>42058</v>
      </c>
      <c r="B92" s="8" t="s">
        <v>200</v>
      </c>
      <c r="C92" t="s">
        <v>201</v>
      </c>
      <c r="D92" s="16">
        <v>317.42</v>
      </c>
    </row>
    <row r="93" spans="1:4" x14ac:dyDescent="0.25">
      <c r="A93" s="12">
        <v>42468</v>
      </c>
      <c r="B93" s="8" t="s">
        <v>202</v>
      </c>
      <c r="C93" t="s">
        <v>203</v>
      </c>
      <c r="D93" s="16">
        <v>369.85</v>
      </c>
    </row>
    <row r="94" spans="1:4" x14ac:dyDescent="0.25">
      <c r="A94" s="12">
        <v>42488</v>
      </c>
      <c r="B94" s="8" t="s">
        <v>204</v>
      </c>
      <c r="C94" t="s">
        <v>205</v>
      </c>
      <c r="D94" s="16">
        <v>749.97</v>
      </c>
    </row>
    <row r="95" spans="1:4" x14ac:dyDescent="0.25">
      <c r="A95" s="12">
        <v>42495</v>
      </c>
      <c r="B95" s="8" t="s">
        <v>206</v>
      </c>
      <c r="C95" t="s">
        <v>207</v>
      </c>
      <c r="D95" s="16">
        <v>69.98</v>
      </c>
    </row>
    <row r="96" spans="1:4" x14ac:dyDescent="0.25">
      <c r="A96" s="12">
        <v>42880</v>
      </c>
      <c r="B96" s="8" t="s">
        <v>208</v>
      </c>
      <c r="C96" t="s">
        <v>209</v>
      </c>
      <c r="D96" s="16">
        <v>21</v>
      </c>
    </row>
    <row r="97" spans="1:4" x14ac:dyDescent="0.25">
      <c r="A97" s="12">
        <v>42962</v>
      </c>
      <c r="B97" s="8" t="s">
        <v>210</v>
      </c>
      <c r="C97" t="s">
        <v>211</v>
      </c>
      <c r="D97" s="20">
        <v>63.88</v>
      </c>
    </row>
    <row r="98" spans="1:4" x14ac:dyDescent="0.25">
      <c r="C98" s="9" t="s">
        <v>212</v>
      </c>
      <c r="D98" s="19">
        <f>SUM(D88:D97)</f>
        <v>2149.4299999999998</v>
      </c>
    </row>
    <row r="100" spans="1:4" x14ac:dyDescent="0.25">
      <c r="A100" s="30" t="s">
        <v>213</v>
      </c>
    </row>
    <row r="101" spans="1:4" x14ac:dyDescent="0.25">
      <c r="A101" s="12">
        <v>42354</v>
      </c>
      <c r="B101" s="8" t="s">
        <v>214</v>
      </c>
      <c r="C101" t="s">
        <v>215</v>
      </c>
      <c r="D101" s="16">
        <v>263</v>
      </c>
    </row>
    <row r="102" spans="1:4" x14ac:dyDescent="0.25">
      <c r="A102" s="12">
        <v>42650</v>
      </c>
      <c r="B102" s="8" t="s">
        <v>216</v>
      </c>
      <c r="C102" t="s">
        <v>217</v>
      </c>
      <c r="D102" s="16">
        <v>62.5</v>
      </c>
    </row>
    <row r="103" spans="1:4" x14ac:dyDescent="0.25">
      <c r="A103" s="12">
        <v>42674</v>
      </c>
      <c r="B103" s="8" t="s">
        <v>218</v>
      </c>
      <c r="C103" t="s">
        <v>219</v>
      </c>
      <c r="D103" s="16">
        <v>92.5</v>
      </c>
    </row>
    <row r="104" spans="1:4" x14ac:dyDescent="0.25">
      <c r="A104" s="12">
        <v>42707</v>
      </c>
      <c r="B104" s="8" t="s">
        <v>220</v>
      </c>
      <c r="C104" t="s">
        <v>221</v>
      </c>
      <c r="D104" s="20">
        <v>134.5</v>
      </c>
    </row>
    <row r="105" spans="1:4" x14ac:dyDescent="0.25">
      <c r="C105" s="9" t="s">
        <v>222</v>
      </c>
      <c r="D105" s="19">
        <f>SUM(D101:D104)</f>
        <v>552.5</v>
      </c>
    </row>
    <row r="107" spans="1:4" x14ac:dyDescent="0.25">
      <c r="A107" s="30" t="s">
        <v>223</v>
      </c>
    </row>
    <row r="108" spans="1:4" x14ac:dyDescent="0.25">
      <c r="A108" s="12">
        <v>41935</v>
      </c>
      <c r="B108" s="8">
        <v>77479</v>
      </c>
      <c r="C108" t="s">
        <v>224</v>
      </c>
      <c r="D108" s="16">
        <v>261.73</v>
      </c>
    </row>
    <row r="109" spans="1:4" x14ac:dyDescent="0.25">
      <c r="A109" s="12">
        <v>41947</v>
      </c>
      <c r="B109" s="8">
        <v>77656</v>
      </c>
      <c r="C109" t="s">
        <v>225</v>
      </c>
      <c r="D109" s="16">
        <v>175.5</v>
      </c>
    </row>
    <row r="110" spans="1:4" x14ac:dyDescent="0.25">
      <c r="A110" s="12">
        <v>42382</v>
      </c>
      <c r="B110" s="8">
        <v>83883</v>
      </c>
      <c r="C110" t="s">
        <v>226</v>
      </c>
      <c r="D110" s="16">
        <v>114</v>
      </c>
    </row>
    <row r="111" spans="1:4" x14ac:dyDescent="0.25">
      <c r="A111" s="12">
        <v>43082</v>
      </c>
      <c r="B111" s="8">
        <v>92688</v>
      </c>
      <c r="C111" t="s">
        <v>227</v>
      </c>
      <c r="D111" s="16">
        <v>73.66</v>
      </c>
    </row>
    <row r="112" spans="1:4" x14ac:dyDescent="0.25">
      <c r="A112" s="12">
        <v>43341</v>
      </c>
      <c r="B112" s="8">
        <v>95641</v>
      </c>
      <c r="C112" t="s">
        <v>228</v>
      </c>
      <c r="D112" s="16">
        <v>16.010000000000002</v>
      </c>
    </row>
    <row r="113" spans="1:4" x14ac:dyDescent="0.25">
      <c r="A113" s="54">
        <v>43654</v>
      </c>
      <c r="B113" s="55">
        <v>99251</v>
      </c>
      <c r="C113" s="56" t="s">
        <v>229</v>
      </c>
      <c r="D113" s="33">
        <v>16.05</v>
      </c>
    </row>
    <row r="114" spans="1:4" x14ac:dyDescent="0.25">
      <c r="A114" s="12">
        <v>43895</v>
      </c>
      <c r="B114" s="8">
        <v>102017</v>
      </c>
      <c r="C114" t="s">
        <v>350</v>
      </c>
      <c r="D114" s="20">
        <v>152.6</v>
      </c>
    </row>
    <row r="115" spans="1:4" x14ac:dyDescent="0.25">
      <c r="C115" s="9" t="s">
        <v>230</v>
      </c>
      <c r="D115" s="19">
        <f>SUM(D108:D114)</f>
        <v>809.55</v>
      </c>
    </row>
    <row r="117" spans="1:4" x14ac:dyDescent="0.25">
      <c r="B117" s="10" t="s">
        <v>231</v>
      </c>
    </row>
    <row r="118" spans="1:4" x14ac:dyDescent="0.25">
      <c r="A118" s="12">
        <v>41933</v>
      </c>
      <c r="B118" s="8">
        <v>29423</v>
      </c>
      <c r="C118" t="s">
        <v>55</v>
      </c>
      <c r="D118" s="16">
        <v>17</v>
      </c>
    </row>
    <row r="119" spans="1:4" x14ac:dyDescent="0.25">
      <c r="A119" s="12">
        <v>41985</v>
      </c>
      <c r="B119" s="8">
        <v>29568</v>
      </c>
      <c r="C119" t="s">
        <v>232</v>
      </c>
      <c r="D119" s="16">
        <v>55</v>
      </c>
    </row>
    <row r="120" spans="1:4" x14ac:dyDescent="0.25">
      <c r="A120" s="12">
        <v>42150</v>
      </c>
      <c r="B120" s="8">
        <v>30125</v>
      </c>
      <c r="C120" t="s">
        <v>233</v>
      </c>
      <c r="D120" s="16">
        <v>49</v>
      </c>
    </row>
    <row r="121" spans="1:4" x14ac:dyDescent="0.25">
      <c r="A121" s="12">
        <v>42830</v>
      </c>
      <c r="B121" s="8">
        <v>32547</v>
      </c>
      <c r="C121" t="s">
        <v>234</v>
      </c>
      <c r="D121" s="16">
        <v>25</v>
      </c>
    </row>
    <row r="122" spans="1:4" x14ac:dyDescent="0.25">
      <c r="A122" s="12">
        <v>43425</v>
      </c>
      <c r="B122" s="8">
        <v>34182</v>
      </c>
      <c r="C122" t="s">
        <v>235</v>
      </c>
      <c r="D122" s="16">
        <v>14</v>
      </c>
    </row>
    <row r="123" spans="1:4" x14ac:dyDescent="0.25">
      <c r="A123" s="12">
        <v>43438</v>
      </c>
      <c r="B123" s="8">
        <v>34207</v>
      </c>
      <c r="C123" t="s">
        <v>236</v>
      </c>
      <c r="D123" s="20">
        <v>34</v>
      </c>
    </row>
    <row r="124" spans="1:4" x14ac:dyDescent="0.25">
      <c r="C124" s="9" t="s">
        <v>237</v>
      </c>
      <c r="D124" s="19">
        <f>SUM(D118:D123)</f>
        <v>194</v>
      </c>
    </row>
    <row r="126" spans="1:4" x14ac:dyDescent="0.25">
      <c r="A126" s="30" t="s">
        <v>238</v>
      </c>
    </row>
    <row r="127" spans="1:4" x14ac:dyDescent="0.25">
      <c r="A127" s="12">
        <v>42577</v>
      </c>
      <c r="B127" s="8" t="s">
        <v>239</v>
      </c>
      <c r="C127" t="s">
        <v>240</v>
      </c>
      <c r="D127" s="16">
        <v>398.8</v>
      </c>
    </row>
    <row r="128" spans="1:4" x14ac:dyDescent="0.25">
      <c r="A128" s="12">
        <v>42789</v>
      </c>
      <c r="B128" s="8" t="s">
        <v>239</v>
      </c>
      <c r="C128" t="s">
        <v>241</v>
      </c>
      <c r="D128" s="16">
        <v>71</v>
      </c>
    </row>
    <row r="129" spans="1:4" x14ac:dyDescent="0.25">
      <c r="A129" s="12">
        <v>42114</v>
      </c>
      <c r="B129" s="8" t="s">
        <v>242</v>
      </c>
      <c r="C129" t="s">
        <v>243</v>
      </c>
      <c r="D129" s="16">
        <v>2000</v>
      </c>
    </row>
    <row r="130" spans="1:4" x14ac:dyDescent="0.25">
      <c r="A130" s="12">
        <v>42033</v>
      </c>
      <c r="B130" s="8" t="s">
        <v>244</v>
      </c>
      <c r="C130" t="s">
        <v>245</v>
      </c>
      <c r="D130" s="16">
        <v>85</v>
      </c>
    </row>
    <row r="131" spans="1:4" x14ac:dyDescent="0.25">
      <c r="A131" s="12">
        <v>42129</v>
      </c>
      <c r="B131" s="8" t="s">
        <v>244</v>
      </c>
      <c r="C131" t="s">
        <v>246</v>
      </c>
      <c r="D131" s="16">
        <v>10</v>
      </c>
    </row>
    <row r="132" spans="1:4" x14ac:dyDescent="0.25">
      <c r="A132" s="12">
        <v>43074</v>
      </c>
      <c r="B132" s="8" t="s">
        <v>247</v>
      </c>
      <c r="C132" t="s">
        <v>248</v>
      </c>
      <c r="D132" s="16">
        <v>100</v>
      </c>
    </row>
    <row r="133" spans="1:4" x14ac:dyDescent="0.25">
      <c r="A133" s="12">
        <v>41923</v>
      </c>
      <c r="B133" s="8" t="s">
        <v>249</v>
      </c>
      <c r="C133" t="s">
        <v>250</v>
      </c>
      <c r="D133" s="16">
        <v>40</v>
      </c>
    </row>
    <row r="134" spans="1:4" x14ac:dyDescent="0.25">
      <c r="A134" s="12">
        <v>43006</v>
      </c>
      <c r="B134" s="8" t="s">
        <v>249</v>
      </c>
      <c r="C134" t="s">
        <v>251</v>
      </c>
      <c r="D134" s="16">
        <v>3.5</v>
      </c>
    </row>
    <row r="135" spans="1:4" x14ac:dyDescent="0.25">
      <c r="A135" s="12">
        <v>42331</v>
      </c>
      <c r="B135" s="8" t="s">
        <v>252</v>
      </c>
      <c r="C135" t="s">
        <v>253</v>
      </c>
      <c r="D135" s="33">
        <v>342.09</v>
      </c>
    </row>
    <row r="136" spans="1:4" x14ac:dyDescent="0.25">
      <c r="A136" s="12" t="s">
        <v>341</v>
      </c>
      <c r="B136" s="8" t="s">
        <v>342</v>
      </c>
      <c r="C136" t="s">
        <v>343</v>
      </c>
      <c r="D136" s="20">
        <v>175</v>
      </c>
    </row>
    <row r="137" spans="1:4" x14ac:dyDescent="0.25">
      <c r="C137" s="9" t="s">
        <v>254</v>
      </c>
      <c r="D137" s="19">
        <f>SUM(D127:D136)</f>
        <v>3225.3900000000003</v>
      </c>
    </row>
    <row r="139" spans="1:4" x14ac:dyDescent="0.25">
      <c r="C139" s="9" t="s">
        <v>255</v>
      </c>
      <c r="D139" s="19">
        <f>+D85+D98+D105+D115+D124+D137</f>
        <v>13942.939999999995</v>
      </c>
    </row>
    <row r="140" spans="1:4" x14ac:dyDescent="0.25">
      <c r="C140" s="9" t="s">
        <v>338</v>
      </c>
      <c r="D140" s="19">
        <f>+'Engine Work'!B75</f>
        <v>3059.51</v>
      </c>
    </row>
    <row r="141" spans="1:4" x14ac:dyDescent="0.25">
      <c r="C141" s="9" t="s">
        <v>339</v>
      </c>
      <c r="D141" s="32">
        <v>7000</v>
      </c>
    </row>
    <row r="142" spans="1:4" x14ac:dyDescent="0.25">
      <c r="C142" s="9" t="s">
        <v>340</v>
      </c>
      <c r="D142" s="19">
        <f>SUM(D139:D141)</f>
        <v>24002.449999999997</v>
      </c>
    </row>
  </sheetData>
  <printOptions horizontalCentered="1"/>
  <pageMargins left="0.7" right="0.7" top="0.25" bottom="0.2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tabSelected="1" topLeftCell="A49" workbookViewId="0">
      <selection activeCell="B75" sqref="B75"/>
    </sheetView>
  </sheetViews>
  <sheetFormatPr defaultRowHeight="15" x14ac:dyDescent="0.25"/>
  <cols>
    <col min="1" max="1" width="30.7109375" customWidth="1"/>
    <col min="2" max="2" width="8.85546875" style="8" customWidth="1"/>
    <col min="3" max="3" width="8" style="16" hidden="1" customWidth="1"/>
    <col min="4" max="4" width="9.85546875" style="16" customWidth="1"/>
    <col min="5" max="5" width="12" style="8" customWidth="1"/>
    <col min="6" max="6" width="9.5703125" style="8" customWidth="1"/>
    <col min="7" max="7" width="7.5703125" style="8" customWidth="1"/>
    <col min="8" max="8" width="20.5703125" customWidth="1"/>
  </cols>
  <sheetData>
    <row r="1" spans="1:9" x14ac:dyDescent="0.25">
      <c r="E1" s="10" t="s">
        <v>256</v>
      </c>
    </row>
    <row r="2" spans="1:9" x14ac:dyDescent="0.25">
      <c r="E2" s="10" t="s">
        <v>257</v>
      </c>
    </row>
    <row r="3" spans="1:9" x14ac:dyDescent="0.25">
      <c r="E3" s="10" t="s">
        <v>349</v>
      </c>
    </row>
    <row r="5" spans="1:9" x14ac:dyDescent="0.25">
      <c r="A5" s="22"/>
      <c r="B5" s="23"/>
      <c r="C5" s="28" t="s">
        <v>258</v>
      </c>
      <c r="D5" s="28" t="s">
        <v>345</v>
      </c>
      <c r="E5" s="23"/>
      <c r="F5" s="23"/>
      <c r="G5" s="23"/>
      <c r="H5" s="22"/>
      <c r="I5" s="22"/>
    </row>
    <row r="6" spans="1:9" x14ac:dyDescent="0.25">
      <c r="A6" s="35" t="s">
        <v>28</v>
      </c>
      <c r="B6" s="35" t="s">
        <v>259</v>
      </c>
      <c r="C6" s="36" t="s">
        <v>29</v>
      </c>
      <c r="D6" s="36" t="s">
        <v>260</v>
      </c>
      <c r="E6" s="35" t="s">
        <v>261</v>
      </c>
      <c r="F6" s="35" t="s">
        <v>262</v>
      </c>
      <c r="G6" s="35" t="s">
        <v>263</v>
      </c>
      <c r="H6" s="35" t="s">
        <v>2</v>
      </c>
      <c r="I6" s="22"/>
    </row>
    <row r="7" spans="1:9" x14ac:dyDescent="0.25">
      <c r="A7" s="37"/>
      <c r="B7" s="26"/>
      <c r="C7" s="25"/>
      <c r="D7" s="25"/>
      <c r="E7" s="26"/>
      <c r="F7" s="26"/>
      <c r="G7" s="26"/>
      <c r="H7" s="26"/>
      <c r="I7" s="22"/>
    </row>
    <row r="8" spans="1:9" x14ac:dyDescent="0.25">
      <c r="A8" s="27" t="s">
        <v>264</v>
      </c>
      <c r="B8" s="23"/>
      <c r="C8" s="24"/>
      <c r="D8" s="24"/>
      <c r="E8" s="23"/>
      <c r="F8" s="23"/>
      <c r="G8" s="23"/>
      <c r="H8" s="22"/>
      <c r="I8" s="22"/>
    </row>
    <row r="9" spans="1:9" x14ac:dyDescent="0.25">
      <c r="A9" s="22" t="s">
        <v>265</v>
      </c>
      <c r="B9" s="23">
        <v>1</v>
      </c>
      <c r="C9" s="24"/>
      <c r="D9" s="40"/>
      <c r="E9" s="40"/>
      <c r="F9" s="40"/>
      <c r="G9" s="40">
        <v>82</v>
      </c>
      <c r="H9" s="41" t="s">
        <v>346</v>
      </c>
      <c r="I9" s="22"/>
    </row>
    <row r="10" spans="1:9" x14ac:dyDescent="0.25">
      <c r="A10" s="22" t="s">
        <v>266</v>
      </c>
      <c r="B10" s="23">
        <v>1</v>
      </c>
      <c r="C10" s="38"/>
      <c r="D10" s="41"/>
      <c r="E10" s="40">
        <v>142.99</v>
      </c>
      <c r="F10" s="40"/>
      <c r="G10" s="40"/>
      <c r="H10" s="41" t="s">
        <v>267</v>
      </c>
      <c r="I10" s="22"/>
    </row>
    <row r="11" spans="1:9" x14ac:dyDescent="0.25">
      <c r="A11" s="22" t="s">
        <v>268</v>
      </c>
      <c r="B11" s="23">
        <v>1</v>
      </c>
      <c r="C11" s="24"/>
      <c r="D11" s="40"/>
      <c r="E11" s="40">
        <v>48.99</v>
      </c>
      <c r="F11" s="40"/>
      <c r="G11" s="40"/>
      <c r="H11" s="41"/>
      <c r="I11" s="22"/>
    </row>
    <row r="12" spans="1:9" x14ac:dyDescent="0.25">
      <c r="A12" s="22" t="s">
        <v>269</v>
      </c>
      <c r="B12" s="23">
        <v>1</v>
      </c>
      <c r="C12" s="24"/>
      <c r="D12" s="40"/>
      <c r="E12" s="40">
        <v>0.69</v>
      </c>
      <c r="F12" s="40"/>
      <c r="G12" s="40"/>
      <c r="H12" s="41"/>
      <c r="I12" s="22"/>
    </row>
    <row r="13" spans="1:9" x14ac:dyDescent="0.25">
      <c r="A13" s="22" t="s">
        <v>270</v>
      </c>
      <c r="B13" s="23">
        <v>1</v>
      </c>
      <c r="C13" s="24"/>
      <c r="D13" s="40"/>
      <c r="E13" s="40">
        <v>0.89</v>
      </c>
      <c r="F13" s="40"/>
      <c r="G13" s="40"/>
      <c r="H13" s="41"/>
      <c r="I13" s="22"/>
    </row>
    <row r="14" spans="1:9" x14ac:dyDescent="0.25">
      <c r="A14" s="22" t="s">
        <v>271</v>
      </c>
      <c r="B14" s="23">
        <v>1</v>
      </c>
      <c r="C14" s="24"/>
      <c r="D14" s="40"/>
      <c r="E14" s="40">
        <v>0.79</v>
      </c>
      <c r="F14" s="40"/>
      <c r="G14" s="40"/>
      <c r="H14" s="41"/>
      <c r="I14" s="22"/>
    </row>
    <row r="15" spans="1:9" x14ac:dyDescent="0.25">
      <c r="A15" s="22" t="s">
        <v>272</v>
      </c>
      <c r="B15" s="23">
        <v>1</v>
      </c>
      <c r="C15" s="24"/>
      <c r="D15" s="40"/>
      <c r="E15" s="40">
        <v>1.39</v>
      </c>
      <c r="F15" s="40"/>
      <c r="G15" s="40"/>
      <c r="H15" s="41"/>
      <c r="I15" s="22"/>
    </row>
    <row r="16" spans="1:9" x14ac:dyDescent="0.25">
      <c r="A16" s="22" t="s">
        <v>273</v>
      </c>
      <c r="B16" s="23">
        <v>1</v>
      </c>
      <c r="C16" s="24"/>
      <c r="D16" s="40"/>
      <c r="E16" s="40">
        <v>0.69</v>
      </c>
      <c r="F16" s="40"/>
      <c r="G16" s="40"/>
      <c r="H16" s="41"/>
      <c r="I16" s="22"/>
    </row>
    <row r="17" spans="1:9" x14ac:dyDescent="0.25">
      <c r="A17" s="22" t="s">
        <v>274</v>
      </c>
      <c r="B17" s="23">
        <v>1</v>
      </c>
      <c r="C17" s="24"/>
      <c r="D17" s="40"/>
      <c r="E17" s="40">
        <v>4.79</v>
      </c>
      <c r="F17" s="40"/>
      <c r="G17" s="40"/>
      <c r="H17" s="41"/>
      <c r="I17" s="22"/>
    </row>
    <row r="18" spans="1:9" x14ac:dyDescent="0.25">
      <c r="A18" s="22" t="s">
        <v>275</v>
      </c>
      <c r="B18" s="23">
        <v>1</v>
      </c>
      <c r="C18" s="24"/>
      <c r="D18" s="40"/>
      <c r="E18" s="40">
        <v>1.89</v>
      </c>
      <c r="F18" s="40"/>
      <c r="G18" s="40"/>
      <c r="H18" s="41"/>
      <c r="I18" s="22"/>
    </row>
    <row r="19" spans="1:9" x14ac:dyDescent="0.25">
      <c r="A19" s="22" t="s">
        <v>276</v>
      </c>
      <c r="B19" s="23">
        <v>1</v>
      </c>
      <c r="C19" s="24">
        <v>16</v>
      </c>
      <c r="D19" s="40">
        <v>16</v>
      </c>
      <c r="E19" s="40"/>
      <c r="F19" s="40"/>
      <c r="G19" s="40"/>
      <c r="H19" s="41"/>
      <c r="I19" s="22"/>
    </row>
    <row r="20" spans="1:9" x14ac:dyDescent="0.25">
      <c r="A20" s="22" t="s">
        <v>277</v>
      </c>
      <c r="B20" s="23">
        <v>1</v>
      </c>
      <c r="C20" s="24"/>
      <c r="D20" s="40"/>
      <c r="E20" s="40">
        <v>1.99</v>
      </c>
      <c r="F20" s="40"/>
      <c r="G20" s="40"/>
      <c r="H20" s="41" t="s">
        <v>278</v>
      </c>
      <c r="I20" s="22"/>
    </row>
    <row r="21" spans="1:9" x14ac:dyDescent="0.25">
      <c r="A21" s="22" t="s">
        <v>279</v>
      </c>
      <c r="B21" s="23">
        <v>1</v>
      </c>
      <c r="C21" s="24"/>
      <c r="D21" s="40"/>
      <c r="E21" s="40">
        <v>16.989999999999998</v>
      </c>
      <c r="F21" s="40"/>
      <c r="G21" s="40"/>
      <c r="H21" s="41" t="s">
        <v>267</v>
      </c>
      <c r="I21" s="22"/>
    </row>
    <row r="22" spans="1:9" x14ac:dyDescent="0.25">
      <c r="A22" s="22" t="s">
        <v>280</v>
      </c>
      <c r="B22" s="23">
        <v>1</v>
      </c>
      <c r="C22" s="24">
        <v>6</v>
      </c>
      <c r="D22" s="40">
        <v>6</v>
      </c>
      <c r="E22" s="40"/>
      <c r="F22" s="40"/>
      <c r="G22" s="40"/>
      <c r="H22" s="41"/>
      <c r="I22" s="22"/>
    </row>
    <row r="23" spans="1:9" x14ac:dyDescent="0.25">
      <c r="A23" s="22" t="s">
        <v>281</v>
      </c>
      <c r="B23" s="23">
        <v>1</v>
      </c>
      <c r="C23" s="24">
        <v>62</v>
      </c>
      <c r="D23" s="40">
        <v>62</v>
      </c>
      <c r="E23" s="40"/>
      <c r="F23" s="40"/>
      <c r="G23" s="40"/>
      <c r="H23" s="41"/>
      <c r="I23" s="22"/>
    </row>
    <row r="24" spans="1:9" x14ac:dyDescent="0.25">
      <c r="A24" s="22" t="s">
        <v>282</v>
      </c>
      <c r="B24" s="23"/>
      <c r="C24" s="24"/>
      <c r="D24" s="40"/>
      <c r="E24" s="40">
        <v>69.989999999999995</v>
      </c>
      <c r="F24" s="40"/>
      <c r="G24" s="40"/>
      <c r="H24" s="41" t="s">
        <v>267</v>
      </c>
      <c r="I24" s="22"/>
    </row>
    <row r="25" spans="1:9" x14ac:dyDescent="0.25">
      <c r="A25" s="22" t="s">
        <v>283</v>
      </c>
      <c r="B25" s="23">
        <v>1</v>
      </c>
      <c r="C25" s="24">
        <v>12</v>
      </c>
      <c r="D25" s="40">
        <v>12</v>
      </c>
      <c r="E25" s="40"/>
      <c r="F25" s="40"/>
      <c r="G25" s="40"/>
      <c r="H25" s="41"/>
      <c r="I25" s="22"/>
    </row>
    <row r="26" spans="1:9" x14ac:dyDescent="0.25">
      <c r="A26" s="22" t="s">
        <v>284</v>
      </c>
      <c r="B26" s="23">
        <v>1</v>
      </c>
      <c r="C26" s="24"/>
      <c r="D26" s="40"/>
      <c r="E26" s="40">
        <v>49.99</v>
      </c>
      <c r="F26" s="40"/>
      <c r="G26" s="40"/>
      <c r="H26" s="41"/>
      <c r="I26" s="22"/>
    </row>
    <row r="27" spans="1:9" x14ac:dyDescent="0.25">
      <c r="A27" s="22" t="s">
        <v>285</v>
      </c>
      <c r="B27" s="23">
        <v>1</v>
      </c>
      <c r="C27" s="24"/>
      <c r="D27" s="40"/>
      <c r="E27" s="40">
        <v>46.99</v>
      </c>
      <c r="F27" s="40"/>
      <c r="G27" s="40"/>
      <c r="H27" s="41"/>
      <c r="I27" s="22"/>
    </row>
    <row r="28" spans="1:9" x14ac:dyDescent="0.25">
      <c r="A28" s="22" t="s">
        <v>286</v>
      </c>
      <c r="B28" s="23">
        <v>1</v>
      </c>
      <c r="C28" s="24"/>
      <c r="D28" s="40"/>
      <c r="E28" s="40">
        <v>22.99</v>
      </c>
      <c r="F28" s="40"/>
      <c r="G28" s="40"/>
      <c r="H28" s="41" t="s">
        <v>267</v>
      </c>
      <c r="I28" s="22"/>
    </row>
    <row r="29" spans="1:9" x14ac:dyDescent="0.25">
      <c r="A29" s="22" t="s">
        <v>287</v>
      </c>
      <c r="B29" s="23">
        <v>1</v>
      </c>
      <c r="C29" s="24"/>
      <c r="D29" s="40"/>
      <c r="E29" s="40"/>
      <c r="F29" s="40">
        <v>145</v>
      </c>
      <c r="G29" s="40"/>
      <c r="H29" s="41"/>
      <c r="I29" s="22"/>
    </row>
    <row r="30" spans="1:9" x14ac:dyDescent="0.25">
      <c r="A30" s="22" t="s">
        <v>288</v>
      </c>
      <c r="B30" s="23">
        <v>1</v>
      </c>
      <c r="C30" s="24">
        <v>14</v>
      </c>
      <c r="D30" s="40">
        <v>14</v>
      </c>
      <c r="E30" s="40"/>
      <c r="F30" s="40"/>
      <c r="G30" s="40"/>
      <c r="H30" s="41"/>
      <c r="I30" s="22"/>
    </row>
    <row r="31" spans="1:9" x14ac:dyDescent="0.25">
      <c r="A31" s="22" t="s">
        <v>289</v>
      </c>
      <c r="B31" s="23">
        <v>1</v>
      </c>
      <c r="C31" s="24"/>
      <c r="D31" s="40"/>
      <c r="E31" s="40"/>
      <c r="F31" s="40"/>
      <c r="G31" s="40"/>
      <c r="H31" s="41" t="s">
        <v>290</v>
      </c>
      <c r="I31" s="22"/>
    </row>
    <row r="32" spans="1:9" x14ac:dyDescent="0.25">
      <c r="A32" s="22" t="s">
        <v>291</v>
      </c>
      <c r="B32" s="23">
        <v>1</v>
      </c>
      <c r="C32" s="24"/>
      <c r="D32" s="40"/>
      <c r="E32" s="40"/>
      <c r="F32" s="40">
        <v>75</v>
      </c>
      <c r="G32" s="40"/>
      <c r="H32" s="41" t="s">
        <v>262</v>
      </c>
      <c r="I32" s="22"/>
    </row>
    <row r="33" spans="1:9" x14ac:dyDescent="0.25">
      <c r="A33" s="22" t="s">
        <v>292</v>
      </c>
      <c r="B33" s="23">
        <v>1</v>
      </c>
      <c r="C33" s="39"/>
      <c r="D33" s="42"/>
      <c r="E33" s="42"/>
      <c r="F33" s="42">
        <v>32</v>
      </c>
      <c r="G33" s="42"/>
      <c r="H33" s="41" t="s">
        <v>262</v>
      </c>
      <c r="I33" s="22"/>
    </row>
    <row r="34" spans="1:9" x14ac:dyDescent="0.25">
      <c r="A34" s="27" t="s">
        <v>293</v>
      </c>
      <c r="B34" s="29"/>
      <c r="C34" s="31"/>
      <c r="D34" s="43">
        <f t="shared" ref="D34:F34" si="0">SUM(D9:D33)</f>
        <v>110</v>
      </c>
      <c r="E34" s="43">
        <f t="shared" si="0"/>
        <v>412.05</v>
      </c>
      <c r="F34" s="43">
        <f t="shared" si="0"/>
        <v>252</v>
      </c>
      <c r="G34" s="43">
        <f>SUM(G9:G33)</f>
        <v>82</v>
      </c>
      <c r="H34" s="41"/>
      <c r="I34" s="22"/>
    </row>
    <row r="35" spans="1:9" x14ac:dyDescent="0.25">
      <c r="A35" s="22"/>
      <c r="B35" s="23"/>
      <c r="C35" s="24"/>
      <c r="D35" s="40"/>
      <c r="E35" s="40"/>
      <c r="F35" s="40"/>
      <c r="G35" s="40"/>
      <c r="H35" s="41"/>
      <c r="I35" s="22"/>
    </row>
    <row r="36" spans="1:9" x14ac:dyDescent="0.25">
      <c r="A36" s="27" t="s">
        <v>294</v>
      </c>
      <c r="B36" s="23"/>
      <c r="C36" s="24"/>
      <c r="D36" s="40"/>
      <c r="E36" s="40"/>
      <c r="F36" s="40"/>
      <c r="G36" s="40"/>
      <c r="H36" s="41"/>
      <c r="I36" s="22"/>
    </row>
    <row r="37" spans="1:9" x14ac:dyDescent="0.25">
      <c r="A37" s="22" t="s">
        <v>295</v>
      </c>
      <c r="B37" s="23">
        <v>1</v>
      </c>
      <c r="C37" s="24">
        <v>95</v>
      </c>
      <c r="D37" s="40"/>
      <c r="E37" s="40"/>
      <c r="F37" s="40"/>
      <c r="G37" s="40"/>
      <c r="H37" s="41"/>
      <c r="I37" s="22"/>
    </row>
    <row r="38" spans="1:9" x14ac:dyDescent="0.25">
      <c r="A38" s="22" t="s">
        <v>296</v>
      </c>
      <c r="B38" s="23">
        <v>1</v>
      </c>
      <c r="C38" s="24"/>
      <c r="D38" s="40"/>
      <c r="E38" s="40">
        <v>8.99</v>
      </c>
      <c r="F38" s="40"/>
      <c r="G38" s="40"/>
      <c r="H38" s="41" t="s">
        <v>267</v>
      </c>
      <c r="I38" s="22"/>
    </row>
    <row r="39" spans="1:9" x14ac:dyDescent="0.25">
      <c r="A39" s="22" t="s">
        <v>297</v>
      </c>
      <c r="B39" s="23">
        <v>1</v>
      </c>
      <c r="C39" s="24"/>
      <c r="D39" s="40"/>
      <c r="E39" s="40">
        <v>7.12</v>
      </c>
      <c r="F39" s="40"/>
      <c r="G39" s="40"/>
      <c r="H39" s="41"/>
      <c r="I39" s="22"/>
    </row>
    <row r="40" spans="1:9" x14ac:dyDescent="0.25">
      <c r="A40" s="22" t="s">
        <v>298</v>
      </c>
      <c r="B40" s="23">
        <v>4</v>
      </c>
      <c r="C40" s="24"/>
      <c r="D40" s="40"/>
      <c r="E40" s="40">
        <f>3.29*4</f>
        <v>13.16</v>
      </c>
      <c r="F40" s="40"/>
      <c r="G40" s="40"/>
      <c r="H40" s="41"/>
      <c r="I40" s="22"/>
    </row>
    <row r="41" spans="1:9" x14ac:dyDescent="0.25">
      <c r="A41" s="22" t="s">
        <v>299</v>
      </c>
      <c r="B41" s="23">
        <v>1</v>
      </c>
      <c r="C41" s="24"/>
      <c r="D41" s="40"/>
      <c r="E41" s="40">
        <v>4.6900000000000004</v>
      </c>
      <c r="F41" s="40"/>
      <c r="G41" s="40"/>
      <c r="H41" s="41" t="s">
        <v>267</v>
      </c>
      <c r="I41" s="22"/>
    </row>
    <row r="42" spans="1:9" x14ac:dyDescent="0.25">
      <c r="A42" s="22" t="s">
        <v>300</v>
      </c>
      <c r="B42" s="23">
        <v>1</v>
      </c>
      <c r="C42" s="24"/>
      <c r="D42" s="40"/>
      <c r="E42" s="40">
        <v>1.99</v>
      </c>
      <c r="F42" s="40"/>
      <c r="G42" s="40"/>
      <c r="H42" s="41" t="s">
        <v>267</v>
      </c>
      <c r="I42" s="22"/>
    </row>
    <row r="43" spans="1:9" x14ac:dyDescent="0.25">
      <c r="A43" s="22" t="s">
        <v>301</v>
      </c>
      <c r="B43" s="23">
        <v>1</v>
      </c>
      <c r="C43" s="24"/>
      <c r="D43" s="40"/>
      <c r="E43" s="40">
        <v>39.99</v>
      </c>
      <c r="F43" s="40"/>
      <c r="G43" s="40"/>
      <c r="H43" s="41" t="s">
        <v>302</v>
      </c>
      <c r="I43" s="22"/>
    </row>
    <row r="44" spans="1:9" x14ac:dyDescent="0.25">
      <c r="A44" s="22" t="s">
        <v>303</v>
      </c>
      <c r="B44" s="23">
        <v>1</v>
      </c>
      <c r="C44" s="24"/>
      <c r="D44" s="40"/>
      <c r="E44" s="40">
        <v>17.989999999999998</v>
      </c>
      <c r="F44" s="40"/>
      <c r="G44" s="40"/>
      <c r="H44" s="41"/>
      <c r="I44" s="22"/>
    </row>
    <row r="45" spans="1:9" x14ac:dyDescent="0.25">
      <c r="A45" s="22" t="s">
        <v>304</v>
      </c>
      <c r="B45" s="23">
        <v>1</v>
      </c>
      <c r="C45" s="24">
        <v>100</v>
      </c>
      <c r="D45" s="40"/>
      <c r="E45" s="40"/>
      <c r="F45" s="40"/>
      <c r="G45" s="40"/>
      <c r="H45" s="41"/>
      <c r="I45" s="22"/>
    </row>
    <row r="46" spans="1:9" x14ac:dyDescent="0.25">
      <c r="A46" s="22" t="s">
        <v>305</v>
      </c>
      <c r="B46" s="23">
        <v>4</v>
      </c>
      <c r="C46" s="24">
        <v>6.5</v>
      </c>
      <c r="D46" s="40">
        <v>26</v>
      </c>
      <c r="E46" s="40"/>
      <c r="F46" s="40"/>
      <c r="G46" s="40"/>
      <c r="H46" s="41"/>
      <c r="I46" s="22"/>
    </row>
    <row r="47" spans="1:9" x14ac:dyDescent="0.25">
      <c r="A47" s="22" t="s">
        <v>306</v>
      </c>
      <c r="B47" s="23">
        <v>4</v>
      </c>
      <c r="C47" s="24">
        <v>6.5</v>
      </c>
      <c r="D47" s="40">
        <v>26</v>
      </c>
      <c r="E47" s="40"/>
      <c r="F47" s="40"/>
      <c r="G47" s="40"/>
      <c r="H47" s="41"/>
      <c r="I47" s="22"/>
    </row>
    <row r="48" spans="1:9" x14ac:dyDescent="0.25">
      <c r="A48" s="22" t="s">
        <v>307</v>
      </c>
      <c r="B48" s="23">
        <v>4</v>
      </c>
      <c r="C48" s="24">
        <v>6.5</v>
      </c>
      <c r="D48" s="40"/>
      <c r="E48" s="40">
        <f>7.99*4</f>
        <v>31.96</v>
      </c>
      <c r="F48" s="40"/>
      <c r="G48" s="40"/>
      <c r="H48" s="41"/>
      <c r="I48" s="22"/>
    </row>
    <row r="49" spans="1:9" x14ac:dyDescent="0.25">
      <c r="A49" s="22" t="s">
        <v>308</v>
      </c>
      <c r="B49" s="23">
        <v>4</v>
      </c>
      <c r="C49" s="24">
        <v>7.5</v>
      </c>
      <c r="D49" s="40"/>
      <c r="E49" s="40">
        <f>7.99*4</f>
        <v>31.96</v>
      </c>
      <c r="F49" s="40"/>
      <c r="G49" s="40"/>
      <c r="H49" s="41"/>
      <c r="I49" s="22"/>
    </row>
    <row r="50" spans="1:9" x14ac:dyDescent="0.25">
      <c r="A50" s="22" t="s">
        <v>309</v>
      </c>
      <c r="B50" s="23">
        <v>1</v>
      </c>
      <c r="C50" s="24"/>
      <c r="D50" s="40"/>
      <c r="E50" s="40"/>
      <c r="F50" s="40">
        <v>75</v>
      </c>
      <c r="G50" s="40"/>
      <c r="H50" s="41" t="s">
        <v>348</v>
      </c>
      <c r="I50" s="22"/>
    </row>
    <row r="51" spans="1:9" x14ac:dyDescent="0.25">
      <c r="A51" s="22" t="s">
        <v>310</v>
      </c>
      <c r="B51" s="23">
        <v>1</v>
      </c>
      <c r="C51" s="24"/>
      <c r="D51" s="40"/>
      <c r="E51" s="40"/>
      <c r="F51" s="40">
        <v>31</v>
      </c>
      <c r="G51" s="40"/>
      <c r="H51" s="41" t="s">
        <v>347</v>
      </c>
      <c r="I51" s="22"/>
    </row>
    <row r="52" spans="1:9" x14ac:dyDescent="0.25">
      <c r="A52" s="22" t="s">
        <v>311</v>
      </c>
      <c r="B52" s="23">
        <v>8</v>
      </c>
      <c r="C52" s="24">
        <v>2</v>
      </c>
      <c r="D52" s="42">
        <v>16</v>
      </c>
      <c r="E52" s="42"/>
      <c r="F52" s="42"/>
      <c r="G52" s="42"/>
      <c r="H52" s="41"/>
      <c r="I52" s="22"/>
    </row>
    <row r="53" spans="1:9" x14ac:dyDescent="0.25">
      <c r="A53" s="27" t="s">
        <v>312</v>
      </c>
      <c r="B53" s="23"/>
      <c r="C53" s="24"/>
      <c r="D53" s="43">
        <f>SUM(D37:D52)</f>
        <v>68</v>
      </c>
      <c r="E53" s="43">
        <f>SUM(E37:E52)</f>
        <v>157.85</v>
      </c>
      <c r="F53" s="43">
        <f>SUM(F37:F52)</f>
        <v>106</v>
      </c>
      <c r="G53" s="43">
        <f>SUM(G37:G52)</f>
        <v>0</v>
      </c>
      <c r="H53" s="41"/>
      <c r="I53" s="22"/>
    </row>
    <row r="54" spans="1:9" x14ac:dyDescent="0.25">
      <c r="A54" s="27" t="s">
        <v>313</v>
      </c>
      <c r="B54" s="23"/>
      <c r="C54" s="24"/>
      <c r="D54" s="44">
        <f>+D34+D53</f>
        <v>178</v>
      </c>
      <c r="E54" s="44">
        <f>+E34+E53</f>
        <v>569.9</v>
      </c>
      <c r="F54" s="44">
        <f>+F34+F53</f>
        <v>358</v>
      </c>
      <c r="G54" s="44">
        <f>+G34+G53</f>
        <v>82</v>
      </c>
      <c r="H54" s="41"/>
      <c r="I54" s="22"/>
    </row>
    <row r="55" spans="1:9" x14ac:dyDescent="0.25">
      <c r="A55" s="22"/>
      <c r="B55" s="23"/>
      <c r="C55" s="24"/>
      <c r="D55" s="40"/>
      <c r="E55" s="40"/>
      <c r="F55" s="40"/>
      <c r="G55" s="40"/>
      <c r="H55" s="41"/>
      <c r="I55" s="22"/>
    </row>
    <row r="56" spans="1:9" x14ac:dyDescent="0.25">
      <c r="A56" s="27" t="s">
        <v>314</v>
      </c>
      <c r="B56" s="23"/>
      <c r="C56" s="24"/>
      <c r="D56" s="40"/>
      <c r="E56" s="40"/>
      <c r="F56" s="40"/>
      <c r="G56" s="40"/>
      <c r="H56" s="41"/>
      <c r="I56" s="22"/>
    </row>
    <row r="57" spans="1:9" s="22" customFormat="1" x14ac:dyDescent="0.25">
      <c r="A57" s="22" t="s">
        <v>315</v>
      </c>
      <c r="B57" s="23">
        <v>1</v>
      </c>
      <c r="C57" s="24"/>
      <c r="D57" s="40"/>
      <c r="E57" s="40"/>
      <c r="F57" s="40"/>
      <c r="G57" s="40">
        <v>200</v>
      </c>
      <c r="H57" s="41" t="s">
        <v>316</v>
      </c>
    </row>
    <row r="58" spans="1:9" x14ac:dyDescent="0.25">
      <c r="A58" s="22" t="s">
        <v>317</v>
      </c>
      <c r="B58" s="23">
        <v>1</v>
      </c>
      <c r="C58" s="24"/>
      <c r="D58" s="40"/>
      <c r="E58" s="40"/>
      <c r="F58" s="40"/>
      <c r="G58" s="40">
        <v>150</v>
      </c>
      <c r="H58" s="41" t="s">
        <v>318</v>
      </c>
      <c r="I58" s="22"/>
    </row>
    <row r="59" spans="1:9" x14ac:dyDescent="0.25">
      <c r="A59" s="22" t="s">
        <v>319</v>
      </c>
      <c r="B59" s="23">
        <v>1</v>
      </c>
      <c r="C59" s="24"/>
      <c r="D59" s="40"/>
      <c r="E59" s="40">
        <v>159.99</v>
      </c>
      <c r="F59" s="40"/>
      <c r="G59" s="40"/>
      <c r="H59" s="41" t="s">
        <v>267</v>
      </c>
      <c r="I59" s="22"/>
    </row>
    <row r="60" spans="1:9" x14ac:dyDescent="0.25">
      <c r="A60" s="22" t="s">
        <v>320</v>
      </c>
      <c r="B60" s="23">
        <v>1</v>
      </c>
      <c r="C60" s="24"/>
      <c r="D60" s="40"/>
      <c r="E60" s="40">
        <v>4.3899999999999997</v>
      </c>
      <c r="F60" s="40"/>
      <c r="G60" s="40"/>
      <c r="H60" s="41" t="s">
        <v>321</v>
      </c>
      <c r="I60" s="22"/>
    </row>
    <row r="61" spans="1:9" x14ac:dyDescent="0.25">
      <c r="A61" s="22" t="s">
        <v>322</v>
      </c>
      <c r="B61" s="23">
        <v>1</v>
      </c>
      <c r="C61" s="24"/>
      <c r="D61" s="40"/>
      <c r="E61" s="40">
        <v>4.49</v>
      </c>
      <c r="F61" s="40"/>
      <c r="G61" s="40"/>
      <c r="H61" s="41" t="s">
        <v>323</v>
      </c>
      <c r="I61" s="22"/>
    </row>
    <row r="62" spans="1:9" x14ac:dyDescent="0.25">
      <c r="A62" s="22" t="s">
        <v>324</v>
      </c>
      <c r="B62" s="23">
        <v>1</v>
      </c>
      <c r="C62" s="24"/>
      <c r="D62" s="40"/>
      <c r="E62" s="40">
        <v>0.89</v>
      </c>
      <c r="F62" s="40"/>
      <c r="G62" s="40"/>
      <c r="H62" s="41" t="s">
        <v>325</v>
      </c>
      <c r="I62" s="22"/>
    </row>
    <row r="63" spans="1:9" x14ac:dyDescent="0.25">
      <c r="A63" s="22" t="s">
        <v>326</v>
      </c>
      <c r="B63" s="23">
        <v>1</v>
      </c>
      <c r="C63" s="24"/>
      <c r="D63" s="40"/>
      <c r="E63" s="40">
        <v>23.79</v>
      </c>
      <c r="F63" s="40"/>
      <c r="G63" s="40"/>
      <c r="H63" s="41" t="s">
        <v>327</v>
      </c>
      <c r="I63" s="22"/>
    </row>
    <row r="64" spans="1:9" x14ac:dyDescent="0.25">
      <c r="A64" s="22" t="s">
        <v>328</v>
      </c>
      <c r="B64" s="23">
        <v>1</v>
      </c>
      <c r="C64" s="24">
        <v>8.5</v>
      </c>
      <c r="D64" s="40">
        <v>8.5</v>
      </c>
      <c r="E64" s="40"/>
      <c r="F64" s="40"/>
      <c r="G64" s="40"/>
      <c r="H64" s="41"/>
      <c r="I64" s="22"/>
    </row>
    <row r="65" spans="1:9" x14ac:dyDescent="0.25">
      <c r="A65" s="22" t="s">
        <v>329</v>
      </c>
      <c r="B65" s="23">
        <v>1</v>
      </c>
      <c r="C65" s="24">
        <v>8.5</v>
      </c>
      <c r="D65" s="40">
        <v>8.5</v>
      </c>
      <c r="E65" s="40"/>
      <c r="F65" s="40"/>
      <c r="G65" s="40"/>
      <c r="H65" s="41"/>
      <c r="I65" s="22"/>
    </row>
    <row r="66" spans="1:9" x14ac:dyDescent="0.25">
      <c r="A66" s="22" t="s">
        <v>330</v>
      </c>
      <c r="B66" s="23">
        <v>1</v>
      </c>
      <c r="C66" s="24">
        <v>3.5</v>
      </c>
      <c r="D66" s="40">
        <v>3.5</v>
      </c>
      <c r="E66" s="40"/>
      <c r="F66" s="40"/>
      <c r="G66" s="40"/>
      <c r="H66" s="41"/>
      <c r="I66" s="22"/>
    </row>
    <row r="67" spans="1:9" x14ac:dyDescent="0.25">
      <c r="A67" s="22" t="s">
        <v>331</v>
      </c>
      <c r="B67" s="23">
        <v>1</v>
      </c>
      <c r="C67" s="24">
        <v>4.5</v>
      </c>
      <c r="D67" s="40">
        <v>4.5</v>
      </c>
      <c r="E67" s="40"/>
      <c r="F67" s="40"/>
      <c r="G67" s="40"/>
      <c r="H67" s="41"/>
      <c r="I67" s="22"/>
    </row>
    <row r="68" spans="1:9" x14ac:dyDescent="0.25">
      <c r="A68" s="22" t="s">
        <v>332</v>
      </c>
      <c r="B68" s="23">
        <v>1</v>
      </c>
      <c r="C68" s="24">
        <v>1.5</v>
      </c>
      <c r="D68" s="40">
        <v>1.5</v>
      </c>
      <c r="E68" s="40"/>
      <c r="F68" s="40"/>
      <c r="G68" s="40"/>
      <c r="H68" s="41"/>
      <c r="I68" s="22"/>
    </row>
    <row r="69" spans="1:9" x14ac:dyDescent="0.25">
      <c r="A69" s="22" t="s">
        <v>333</v>
      </c>
      <c r="B69" s="23">
        <v>1</v>
      </c>
      <c r="C69" s="24">
        <v>1.5</v>
      </c>
      <c r="D69" s="42">
        <v>1.5</v>
      </c>
      <c r="E69" s="42"/>
      <c r="F69" s="45"/>
      <c r="G69" s="45"/>
      <c r="H69" s="41"/>
      <c r="I69" s="22"/>
    </row>
    <row r="70" spans="1:9" x14ac:dyDescent="0.25">
      <c r="A70" s="27" t="s">
        <v>334</v>
      </c>
      <c r="B70" s="29"/>
      <c r="C70" s="31"/>
      <c r="D70" s="46">
        <f>SUM(D57:D69)</f>
        <v>28</v>
      </c>
      <c r="E70" s="46">
        <f>SUM(E57:E69)</f>
        <v>193.54999999999998</v>
      </c>
      <c r="F70" s="46">
        <f>SUM(F57:F69)</f>
        <v>0</v>
      </c>
      <c r="G70" s="46">
        <f>SUM(G57:G69)</f>
        <v>350</v>
      </c>
      <c r="H70" s="41"/>
      <c r="I70" s="22"/>
    </row>
    <row r="71" spans="1:9" x14ac:dyDescent="0.25">
      <c r="B71" s="10" t="s">
        <v>335</v>
      </c>
      <c r="C71" s="21"/>
      <c r="D71" s="47">
        <f>+D54+D70</f>
        <v>206</v>
      </c>
      <c r="E71" s="47">
        <f>+E54+E70</f>
        <v>763.44999999999993</v>
      </c>
      <c r="F71" s="47">
        <f>+F54+F70</f>
        <v>358</v>
      </c>
      <c r="G71" s="47">
        <f>+G54+G70</f>
        <v>432</v>
      </c>
      <c r="H71" s="48"/>
    </row>
    <row r="72" spans="1:9" x14ac:dyDescent="0.25">
      <c r="A72" s="27"/>
      <c r="D72" s="49"/>
      <c r="E72" s="44"/>
      <c r="F72" s="44"/>
      <c r="G72" s="44"/>
      <c r="H72" s="50"/>
    </row>
    <row r="73" spans="1:9" x14ac:dyDescent="0.25">
      <c r="A73" s="30" t="s">
        <v>336</v>
      </c>
      <c r="B73" s="47">
        <f>+D73+E73+F73+G73</f>
        <v>1869.51</v>
      </c>
      <c r="D73" s="49">
        <f>+'[1]Northwest - Parts'!D40</f>
        <v>389.75</v>
      </c>
      <c r="E73" s="44">
        <f>+'[1]Moss - Parts'!C50</f>
        <v>721.76</v>
      </c>
      <c r="F73" s="44">
        <f>+'[1]TS Imports - Parts'!C24</f>
        <v>326</v>
      </c>
      <c r="G73" s="44">
        <f>+'[1]Misc Other Parts'!C23</f>
        <v>432</v>
      </c>
      <c r="H73" s="48"/>
    </row>
    <row r="74" spans="1:9" x14ac:dyDescent="0.25">
      <c r="A74" s="30" t="s">
        <v>337</v>
      </c>
      <c r="B74" s="51">
        <v>1190</v>
      </c>
      <c r="H74" s="34"/>
    </row>
    <row r="75" spans="1:9" x14ac:dyDescent="0.25">
      <c r="A75" s="9" t="s">
        <v>344</v>
      </c>
      <c r="B75" s="47">
        <f>SUM(B73:B74)</f>
        <v>3059.51</v>
      </c>
      <c r="F75" s="30"/>
      <c r="H75" s="34"/>
    </row>
  </sheetData>
  <printOptions horizontalCentered="1"/>
  <pageMargins left="0" right="0" top="0.25" bottom="0.2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Data from Previous Owneer</vt:lpstr>
      <vt:lpstr>Restoration Work</vt:lpstr>
      <vt:lpstr>Engine Work</vt:lpstr>
      <vt:lpstr>'Engine Work'!Print_Titles</vt:lpstr>
      <vt:lpstr>'Restoration Work'!Print_Titles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wheeler</dc:creator>
  <cp:lastModifiedBy>wheeler</cp:lastModifiedBy>
  <cp:lastPrinted>2020-03-05T22:37:08Z</cp:lastPrinted>
  <dcterms:created xsi:type="dcterms:W3CDTF">2014-09-21T17:39:14Z</dcterms:created>
  <dcterms:modified xsi:type="dcterms:W3CDTF">2020-03-05T22:38:41Z</dcterms:modified>
</cp:coreProperties>
</file>