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0" activeTab="0"/>
  </bookViews>
  <sheets>
    <sheet name="Nuts &amp; Bolts" sheetId="1" r:id="rId1"/>
  </sheets>
  <definedNames>
    <definedName name="_xlnm.Print_Area" localSheetId="0">'Nuts &amp; Bolts'!$A$4:$S$311</definedName>
    <definedName name="_xlnm.Print_Titles" localSheetId="0">'Nuts &amp; Bolts'!$1:$3</definedName>
  </definedNames>
  <calcPr fullCalcOnLoad="1"/>
</workbook>
</file>

<file path=xl/comments1.xml><?xml version="1.0" encoding="utf-8"?>
<comments xmlns="http://schemas.openxmlformats.org/spreadsheetml/2006/main">
  <authors>
    <author>James</author>
  </authors>
  <commentList>
    <comment ref="A3" authorId="0">
      <text>
        <r>
          <rPr>
            <b/>
            <sz val="10"/>
            <rFont val="Times New Roman"/>
            <family val="1"/>
          </rPr>
          <t>Code: Taken from the Austin Healey Service Parts book- the first two characters "BA" are the Section, the next one or two the Page "5" in that section, then the "." and the item's number "37" on the page.</t>
        </r>
      </text>
    </comment>
    <comment ref="B3" authorId="0">
      <text>
        <r>
          <rPr>
            <b/>
            <sz val="10"/>
            <rFont val="Times New Roman"/>
            <family val="1"/>
          </rPr>
          <t xml:space="preserve">Hardware code: blank means it is just the bolt or screw, an "a" designates that a nut is also used, a "b" nut + flat washer, "c" nut + lockwasher only, "d" nut + flat + lock washers, "e" flat washer only, "f" lock washer only, "g" flat + lock washers only, "X" other (fiber, special lock, tab, etc.) </t>
        </r>
      </text>
    </comment>
  </commentList>
</comments>
</file>

<file path=xl/sharedStrings.xml><?xml version="1.0" encoding="utf-8"?>
<sst xmlns="http://schemas.openxmlformats.org/spreadsheetml/2006/main" count="1074" uniqueCount="613">
  <si>
    <t>Code</t>
  </si>
  <si>
    <t>Location</t>
  </si>
  <si>
    <t>Quantity</t>
  </si>
  <si>
    <t>Prefix</t>
  </si>
  <si>
    <t>Size</t>
  </si>
  <si>
    <t>Head Size</t>
  </si>
  <si>
    <t>Length</t>
  </si>
  <si>
    <t>Buffer- Trans Mount</t>
  </si>
  <si>
    <t>HZS</t>
  </si>
  <si>
    <t>Trans Mount - Frame</t>
  </si>
  <si>
    <t>Rebound Buffer</t>
  </si>
  <si>
    <t>Radiator Top</t>
  </si>
  <si>
    <t>Radiator Bottom</t>
  </si>
  <si>
    <t>Radiator Bracket- Frame</t>
  </si>
  <si>
    <t>HBZ</t>
  </si>
  <si>
    <t>Fuel Strap Bracket Forward</t>
  </si>
  <si>
    <t>Fuel Pump Bracket- Body</t>
  </si>
  <si>
    <t>Master Cylinder- Body</t>
  </si>
  <si>
    <t>Pedal- Pad</t>
  </si>
  <si>
    <t>Slave Cylinder- Trans</t>
  </si>
  <si>
    <t>Bellhousing- Engine</t>
  </si>
  <si>
    <t>Bump Box- Body</t>
  </si>
  <si>
    <t>Buffer- Frame</t>
  </si>
  <si>
    <t>Steering Box Top</t>
  </si>
  <si>
    <t>HNS</t>
  </si>
  <si>
    <t>Steering Box Front</t>
  </si>
  <si>
    <t>Idler Top</t>
  </si>
  <si>
    <t>Steering Box-Body</t>
  </si>
  <si>
    <t>Idler- Body</t>
  </si>
  <si>
    <t>Anti-Sway Bar- Frame</t>
  </si>
  <si>
    <t>3-Way Connector- Axle (Rear)</t>
  </si>
  <si>
    <t>Fluid Reservoir- Body</t>
  </si>
  <si>
    <t>Rear Axle-Brake Line</t>
  </si>
  <si>
    <t>5-Way Connector-Body</t>
  </si>
  <si>
    <t>Brake Hose Bracket- Body</t>
  </si>
  <si>
    <t>Vacuum Booster Host Plate-Body</t>
  </si>
  <si>
    <t>PMZ</t>
  </si>
  <si>
    <t>Stop Light Switch 3-Way Connector-Body</t>
  </si>
  <si>
    <t>Emergency Brake Bracket-Axle</t>
  </si>
  <si>
    <t>Handbrake Cable Clip</t>
  </si>
  <si>
    <t>Wiring Harness-Frame</t>
  </si>
  <si>
    <t>Earth Cable- Body</t>
  </si>
  <si>
    <t>Dip Switch-Bracket</t>
  </si>
  <si>
    <t>Solenoid-Body</t>
  </si>
  <si>
    <t>Master Switch Bracket-Body</t>
  </si>
  <si>
    <t>Dip Switch Bracket-Body</t>
  </si>
  <si>
    <t>Throttle Switch-Body</t>
  </si>
  <si>
    <t>Overdrive Relay-Body</t>
  </si>
  <si>
    <t>Fuse Block-Body</t>
  </si>
  <si>
    <t>Voltage Regulator-Body</t>
  </si>
  <si>
    <t>Horn-Body</t>
  </si>
  <si>
    <t>Flasher-Body</t>
  </si>
  <si>
    <t>Decimal</t>
  </si>
  <si>
    <t>Number Usages</t>
  </si>
  <si>
    <t>Number Bolts</t>
  </si>
  <si>
    <t>MA16.22</t>
  </si>
  <si>
    <t>MA16.27</t>
  </si>
  <si>
    <t>MA16.30</t>
  </si>
  <si>
    <t>MA1.4</t>
  </si>
  <si>
    <t>MA1.5</t>
  </si>
  <si>
    <t>MA1.6</t>
  </si>
  <si>
    <t>MA1.7</t>
  </si>
  <si>
    <t>MA1.26</t>
  </si>
  <si>
    <t>Head Stud</t>
  </si>
  <si>
    <t>Water Pump Stud</t>
  </si>
  <si>
    <t>Oil Pump Stud</t>
  </si>
  <si>
    <t>Main Bearing Stud</t>
  </si>
  <si>
    <t>Fuel Pump Blanking Plate</t>
  </si>
  <si>
    <t>ZCS</t>
  </si>
  <si>
    <t>MA4.2</t>
  </si>
  <si>
    <t>Big End</t>
  </si>
  <si>
    <t>MA5.18</t>
  </si>
  <si>
    <t>MA5.31</t>
  </si>
  <si>
    <t>MA5.34</t>
  </si>
  <si>
    <t>MA5.40</t>
  </si>
  <si>
    <t>Cam Plate</t>
  </si>
  <si>
    <t>Tensioner</t>
  </si>
  <si>
    <t>Dampener</t>
  </si>
  <si>
    <t>Front Plate</t>
  </si>
  <si>
    <t>HBN</t>
  </si>
  <si>
    <t>MA6.21</t>
  </si>
  <si>
    <t>MA6.23</t>
  </si>
  <si>
    <t>MA6.4</t>
  </si>
  <si>
    <t>MA6.10</t>
  </si>
  <si>
    <t>MA6.29</t>
  </si>
  <si>
    <t>MA6.32</t>
  </si>
  <si>
    <t>MA6.36</t>
  </si>
  <si>
    <t>Timing Cover (long)</t>
  </si>
  <si>
    <t>Timing Cover (short)</t>
  </si>
  <si>
    <t>Flywheel-Crank</t>
  </si>
  <si>
    <t>Dampener-Pulley</t>
  </si>
  <si>
    <t>Lifter Cover (Front)</t>
  </si>
  <si>
    <t>Lifter Cover</t>
  </si>
  <si>
    <t>Rear Plate</t>
  </si>
  <si>
    <t>NCS</t>
  </si>
  <si>
    <t>MA7.3</t>
  </si>
  <si>
    <t>MA7.2</t>
  </si>
  <si>
    <t>MA7.4</t>
  </si>
  <si>
    <t>Rocker Cover Stud</t>
  </si>
  <si>
    <t>Rocker Pedestal Stud (short)</t>
  </si>
  <si>
    <t>Rocker Pedestal Stud (long)</t>
  </si>
  <si>
    <t>MA8.10</t>
  </si>
  <si>
    <t>MA8.17</t>
  </si>
  <si>
    <t>Blanking Plate</t>
  </si>
  <si>
    <t>MA9.7</t>
  </si>
  <si>
    <t>MA9.9</t>
  </si>
  <si>
    <t>MA9.22</t>
  </si>
  <si>
    <t>MA9.32</t>
  </si>
  <si>
    <t>MA10.14</t>
  </si>
  <si>
    <t>MA10.32</t>
  </si>
  <si>
    <t>MA10.34</t>
  </si>
  <si>
    <t>Sump</t>
  </si>
  <si>
    <t>Oil Pump Body</t>
  </si>
  <si>
    <t>Oil Strainer</t>
  </si>
  <si>
    <t>Oil Filter Can</t>
  </si>
  <si>
    <t>Oil Filter- Plate</t>
  </si>
  <si>
    <t>Plate-Block</t>
  </si>
  <si>
    <t>MA11.5</t>
  </si>
  <si>
    <t>Water Pump Lube Hole</t>
  </si>
  <si>
    <t>MA13.14</t>
  </si>
  <si>
    <t>Fan- Pulley</t>
  </si>
  <si>
    <t>MA12.10</t>
  </si>
  <si>
    <t>MA12.2</t>
  </si>
  <si>
    <t>Distributor Housing- Block</t>
  </si>
  <si>
    <t>MA12.20</t>
  </si>
  <si>
    <t>MA12.21</t>
  </si>
  <si>
    <t>MA12.24</t>
  </si>
  <si>
    <t>MA12.45</t>
  </si>
  <si>
    <t>Generator- Bracket- Front</t>
  </si>
  <si>
    <t>HBS</t>
  </si>
  <si>
    <t>Generator- Bracket- Rear</t>
  </si>
  <si>
    <t>Generator- Link</t>
  </si>
  <si>
    <t>Tap- Block</t>
  </si>
  <si>
    <t>MA15.3</t>
  </si>
  <si>
    <t>MA15.7</t>
  </si>
  <si>
    <t>MA15.12</t>
  </si>
  <si>
    <t>MA15.23</t>
  </si>
  <si>
    <t>MA15.24</t>
  </si>
  <si>
    <t>Manifold-Exhaust Pipe Stud</t>
  </si>
  <si>
    <t>Block-Exhaust Manifold Stud</t>
  </si>
  <si>
    <t>Manifold-Carb Stud</t>
  </si>
  <si>
    <t>Block-Intake Manifold Stud (short)</t>
  </si>
  <si>
    <t>Block-Intake Manifold Stud (long)</t>
  </si>
  <si>
    <t>MA16.11</t>
  </si>
  <si>
    <t>MA16.14</t>
  </si>
  <si>
    <t>MA16.17</t>
  </si>
  <si>
    <t>MA16.20</t>
  </si>
  <si>
    <t>Motor Mount- Frame</t>
  </si>
  <si>
    <t>Motor Mount- Block</t>
  </si>
  <si>
    <t>Motor Mount- Nut</t>
  </si>
  <si>
    <t>Motor Mount Rebound- Nut</t>
  </si>
  <si>
    <t>FNZ</t>
  </si>
  <si>
    <t>MA18.10</t>
  </si>
  <si>
    <t>MA18.14</t>
  </si>
  <si>
    <t>MA18.27</t>
  </si>
  <si>
    <t>MA18.35</t>
  </si>
  <si>
    <t>MA18.38</t>
  </si>
  <si>
    <t>MA18.42</t>
  </si>
  <si>
    <t>MA18.46</t>
  </si>
  <si>
    <t>MA19.10</t>
  </si>
  <si>
    <t>MB2.37</t>
  </si>
  <si>
    <t>MB2.41</t>
  </si>
  <si>
    <t>Coil- Generator Bracket</t>
  </si>
  <si>
    <t>MD1.39</t>
  </si>
  <si>
    <t>MD1.40</t>
  </si>
  <si>
    <t>MD1.42</t>
  </si>
  <si>
    <t>MD1.43</t>
  </si>
  <si>
    <t>Screw- Fuel Line</t>
  </si>
  <si>
    <t>PTZ</t>
  </si>
  <si>
    <t>Screw- Fuel Line - Wheelarch</t>
  </si>
  <si>
    <t>Screw- Fuel Line - Heelboard</t>
  </si>
  <si>
    <t>Screw- Fuel Line - Hood Support</t>
  </si>
  <si>
    <t>Sort 1</t>
  </si>
  <si>
    <t>Sort 2</t>
  </si>
  <si>
    <t>Sort 3</t>
  </si>
  <si>
    <t>MC1.16</t>
  </si>
  <si>
    <t>MC1.13</t>
  </si>
  <si>
    <t>MC1.9</t>
  </si>
  <si>
    <t>MD1.12</t>
  </si>
  <si>
    <t>ME2.23</t>
  </si>
  <si>
    <t>ME2.4</t>
  </si>
  <si>
    <t>ME3.37</t>
  </si>
  <si>
    <t>MH5.31</t>
  </si>
  <si>
    <t>MH5.28</t>
  </si>
  <si>
    <t>MJ1.23</t>
  </si>
  <si>
    <t>MJ1.31</t>
  </si>
  <si>
    <t>MJ1.24</t>
  </si>
  <si>
    <t>MJ2.24</t>
  </si>
  <si>
    <t>MJ2.29</t>
  </si>
  <si>
    <t>MJ2.3</t>
  </si>
  <si>
    <t>MJ2.4</t>
  </si>
  <si>
    <t>MK5.30</t>
  </si>
  <si>
    <t>MM2.16</t>
  </si>
  <si>
    <t>MM2.57</t>
  </si>
  <si>
    <t>MM2.40</t>
  </si>
  <si>
    <t>MM2.49</t>
  </si>
  <si>
    <t>MM4.12</t>
  </si>
  <si>
    <t>MM4.39</t>
  </si>
  <si>
    <t>MM5.25</t>
  </si>
  <si>
    <t>MM5.15</t>
  </si>
  <si>
    <t>MN3.18</t>
  </si>
  <si>
    <t>MN3.26</t>
  </si>
  <si>
    <t>MN3.28</t>
  </si>
  <si>
    <t>MN3.22</t>
  </si>
  <si>
    <t>MN4.21</t>
  </si>
  <si>
    <t>MN4.18</t>
  </si>
  <si>
    <t>MN4.7</t>
  </si>
  <si>
    <t>MN9.17</t>
  </si>
  <si>
    <t>MN4.5</t>
  </si>
  <si>
    <t>MN12.35</t>
  </si>
  <si>
    <t>MN12.29</t>
  </si>
  <si>
    <t>Nuts &amp; Bolts- Austin Healey 3000- BJ8 1967</t>
  </si>
  <si>
    <t>Sorting</t>
  </si>
  <si>
    <t>MD2.46</t>
  </si>
  <si>
    <t>Fuel Pump Stud</t>
  </si>
  <si>
    <t>ME1.24</t>
  </si>
  <si>
    <t>Flywheel-Pressure Plate</t>
  </si>
  <si>
    <t>MF12.40</t>
  </si>
  <si>
    <t>MF7.6</t>
  </si>
  <si>
    <t>MF7.7</t>
  </si>
  <si>
    <t>MF7.15</t>
  </si>
  <si>
    <t>MF7.18</t>
  </si>
  <si>
    <t>MF7.34</t>
  </si>
  <si>
    <t>MF7.35</t>
  </si>
  <si>
    <t>Bellhousing- Gearbox</t>
  </si>
  <si>
    <t>Screw- Throwbearing Cover</t>
  </si>
  <si>
    <t>Screw- Starter Cover</t>
  </si>
  <si>
    <t>Gearbox Top (long)</t>
  </si>
  <si>
    <t>Gearbox Top (lshort)</t>
  </si>
  <si>
    <t>Screw</t>
  </si>
  <si>
    <t>MF12.35</t>
  </si>
  <si>
    <t>MF13.16</t>
  </si>
  <si>
    <t>MF13.18</t>
  </si>
  <si>
    <t>O/D Adapter- O/D Stud</t>
  </si>
  <si>
    <t>MG1.14</t>
  </si>
  <si>
    <t>MG1.19</t>
  </si>
  <si>
    <t>Driveshaft- Differential</t>
  </si>
  <si>
    <t>MH2.49</t>
  </si>
  <si>
    <t>MH2.43</t>
  </si>
  <si>
    <t>MH3.3</t>
  </si>
  <si>
    <t>MH5.24</t>
  </si>
  <si>
    <t>MH5.39</t>
  </si>
  <si>
    <t>CMZ</t>
  </si>
  <si>
    <t>Hub Nut</t>
  </si>
  <si>
    <t>Axle Case- Plate</t>
  </si>
  <si>
    <t>Screw- Drum-Hub</t>
  </si>
  <si>
    <t>Rear Spring- Front Mount</t>
  </si>
  <si>
    <t>Radius Rod</t>
  </si>
  <si>
    <t>MJ2.9</t>
  </si>
  <si>
    <t>MJ2.12</t>
  </si>
  <si>
    <t>Steering Column Clamp (short)</t>
  </si>
  <si>
    <t>Steering Column Clamp (long)</t>
  </si>
  <si>
    <t>MK5.1</t>
  </si>
  <si>
    <t>MK5.4</t>
  </si>
  <si>
    <t>MK5.7</t>
  </si>
  <si>
    <t>MK5.8</t>
  </si>
  <si>
    <t>Buffer</t>
  </si>
  <si>
    <t>A Frame (rear)</t>
  </si>
  <si>
    <t>A Frame (front)</t>
  </si>
  <si>
    <t>ML1.20</t>
  </si>
  <si>
    <t>Front Shock- Frame</t>
  </si>
  <si>
    <t>Rear Shock- Mount</t>
  </si>
  <si>
    <t>MM1.4</t>
  </si>
  <si>
    <t>MM1.10</t>
  </si>
  <si>
    <t>MM1.31</t>
  </si>
  <si>
    <t>MM3.31</t>
  </si>
  <si>
    <t>MM3.27</t>
  </si>
  <si>
    <t>MM5.21</t>
  </si>
  <si>
    <t>MN2.18</t>
  </si>
  <si>
    <t>MN12.47</t>
  </si>
  <si>
    <t>Pedal- Lever</t>
  </si>
  <si>
    <t>Pedal Box- Bracket</t>
  </si>
  <si>
    <t>Servo Bracket- Body</t>
  </si>
  <si>
    <t>Servo- Bracket</t>
  </si>
  <si>
    <t>Screw- Handbrake- Frame</t>
  </si>
  <si>
    <t>Starter- Engine Back Plate</t>
  </si>
  <si>
    <t>Battery Cable Grommet Cap</t>
  </si>
  <si>
    <t>MN3.31</t>
  </si>
  <si>
    <t>Emergency Switch- Frame</t>
  </si>
  <si>
    <t>Spare Block</t>
  </si>
  <si>
    <t>Staple Screws</t>
  </si>
  <si>
    <t>RMP</t>
  </si>
  <si>
    <t>BA5.37</t>
  </si>
  <si>
    <t>BA5.41</t>
  </si>
  <si>
    <t>BA6.12</t>
  </si>
  <si>
    <t>BA6.9</t>
  </si>
  <si>
    <t>BA6.2</t>
  </si>
  <si>
    <t>Steering Column Bracket- Nut</t>
  </si>
  <si>
    <t>Steering Column Bracket</t>
  </si>
  <si>
    <t>BB2.16</t>
  </si>
  <si>
    <t>BB2.20</t>
  </si>
  <si>
    <t>BB2.9</t>
  </si>
  <si>
    <t>BB2.26</t>
  </si>
  <si>
    <t>BB2.30</t>
  </si>
  <si>
    <t>BB3.5</t>
  </si>
  <si>
    <t>BB3.11</t>
  </si>
  <si>
    <t>BB4.6</t>
  </si>
  <si>
    <t>BB4.13</t>
  </si>
  <si>
    <t>BB4.10</t>
  </si>
  <si>
    <t>BB4.29</t>
  </si>
  <si>
    <t>BB4.39</t>
  </si>
  <si>
    <t>BC2.6</t>
  </si>
  <si>
    <t>BC3.20</t>
  </si>
  <si>
    <t>Front Shroud- Frame</t>
  </si>
  <si>
    <t>Front Shroud- Inner Support</t>
  </si>
  <si>
    <t>Front Shroud- Bonnet Support</t>
  </si>
  <si>
    <t>Hood Prop Bracket</t>
  </si>
  <si>
    <t>Front Shroud- Front X Panel</t>
  </si>
  <si>
    <t>Hood Catch- X Panel</t>
  </si>
  <si>
    <t>Hood- Hinge</t>
  </si>
  <si>
    <t>Hood Release Support Bracket</t>
  </si>
  <si>
    <t>Hood Release Inside</t>
  </si>
  <si>
    <t>Screw- Guideplate</t>
  </si>
  <si>
    <t>Hood Bracket- Hood</t>
  </si>
  <si>
    <t>Rear Wing- Outside- Sill</t>
  </si>
  <si>
    <t>Shroud- Outer Bracket</t>
  </si>
  <si>
    <t>Splash Panel Stay</t>
  </si>
  <si>
    <t>BD2.12</t>
  </si>
  <si>
    <t>BD2.5</t>
  </si>
  <si>
    <t>BD2.16</t>
  </si>
  <si>
    <t>BD3.36</t>
  </si>
  <si>
    <t>BD3.40</t>
  </si>
  <si>
    <t>BD3.51</t>
  </si>
  <si>
    <t>Lock Striker- Upright</t>
  </si>
  <si>
    <t>Lock- Boot Lid</t>
  </si>
  <si>
    <t>Boot Prop Bracket</t>
  </si>
  <si>
    <t>Boot Lid Handle</t>
  </si>
  <si>
    <t>RTP</t>
  </si>
  <si>
    <t>Boot Cable</t>
  </si>
  <si>
    <t>Tonneau Molding</t>
  </si>
  <si>
    <t>BF2.7</t>
  </si>
  <si>
    <t>BF2.24</t>
  </si>
  <si>
    <t>BF2.27</t>
  </si>
  <si>
    <t>BF2.23</t>
  </si>
  <si>
    <t>BF2.8</t>
  </si>
  <si>
    <t>BF3.42</t>
  </si>
  <si>
    <t>BF3.54</t>
  </si>
  <si>
    <t>BF3.49</t>
  </si>
  <si>
    <t>BF3.43</t>
  </si>
  <si>
    <t>Door Hinge (long)</t>
  </si>
  <si>
    <t>Door Hinge (short)</t>
  </si>
  <si>
    <t>Door Check Bracket- Body</t>
  </si>
  <si>
    <t>Door Check Bracket- Door</t>
  </si>
  <si>
    <t>Door Check Bracket</t>
  </si>
  <si>
    <t>Hinge- Body</t>
  </si>
  <si>
    <t>Lock Plate- Door</t>
  </si>
  <si>
    <t>RMZ</t>
  </si>
  <si>
    <t>Striker- Body</t>
  </si>
  <si>
    <t>Handle- Door</t>
  </si>
  <si>
    <t>Latch-Door</t>
  </si>
  <si>
    <t>PJZ</t>
  </si>
  <si>
    <t>BG2.8</t>
  </si>
  <si>
    <t>BG2.11</t>
  </si>
  <si>
    <t>BG2.18</t>
  </si>
  <si>
    <t>BG2.33</t>
  </si>
  <si>
    <t>BG2.34</t>
  </si>
  <si>
    <t>BH2.27</t>
  </si>
  <si>
    <t>Window Buffer</t>
  </si>
  <si>
    <t>Winder Stop</t>
  </si>
  <si>
    <t>Winder- Door</t>
  </si>
  <si>
    <t>Window Frame- Door</t>
  </si>
  <si>
    <t>Windshield Frame- Body</t>
  </si>
  <si>
    <t>BK2.14</t>
  </si>
  <si>
    <t>BK2.16</t>
  </si>
  <si>
    <t>BK2.21</t>
  </si>
  <si>
    <t>BK2.13</t>
  </si>
  <si>
    <t>BK2.12</t>
  </si>
  <si>
    <t>BK2.33</t>
  </si>
  <si>
    <t>Rear Bumper- Bracket</t>
  </si>
  <si>
    <t>Rear Bumper Bracket- Frame</t>
  </si>
  <si>
    <t>Front Bumper Bracket- Frame</t>
  </si>
  <si>
    <t>Front Bumper- Bracket</t>
  </si>
  <si>
    <t>Towing Eye- Frame</t>
  </si>
  <si>
    <t>Number Plate Bracket</t>
  </si>
  <si>
    <t>BL3.46</t>
  </si>
  <si>
    <t>BL3.35</t>
  </si>
  <si>
    <t>BL3.33</t>
  </si>
  <si>
    <t>Top Clamp- Windshield Frame</t>
  </si>
  <si>
    <t>MTZ</t>
  </si>
  <si>
    <t>Clip- Frame</t>
  </si>
  <si>
    <t>Top- Body</t>
  </si>
  <si>
    <t>BN8.6</t>
  </si>
  <si>
    <t>BN8.14</t>
  </si>
  <si>
    <t>BN8.17</t>
  </si>
  <si>
    <t>BN8.26</t>
  </si>
  <si>
    <t>Door Rest- Door</t>
  </si>
  <si>
    <t>RJP</t>
  </si>
  <si>
    <t>CTZ</t>
  </si>
  <si>
    <t>Kick Panels</t>
  </si>
  <si>
    <t>Dash Pad</t>
  </si>
  <si>
    <t>Armrest</t>
  </si>
  <si>
    <t>Snap- Floor</t>
  </si>
  <si>
    <t>Snap- Trans Tunnel Cover</t>
  </si>
  <si>
    <t>Front Air Intake- X Panel</t>
  </si>
  <si>
    <t>Air Intake- Firewall</t>
  </si>
  <si>
    <t>Air Duct- Wheelwell</t>
  </si>
  <si>
    <t>Air Duct Cable- Bonnet Support</t>
  </si>
  <si>
    <t>Air Flap</t>
  </si>
  <si>
    <t>BN10.11</t>
  </si>
  <si>
    <t>BN10.12</t>
  </si>
  <si>
    <t>BP4.3</t>
  </si>
  <si>
    <t>BP4.11</t>
  </si>
  <si>
    <t>BP4.20</t>
  </si>
  <si>
    <t>BP4.21</t>
  </si>
  <si>
    <t>BP4.26</t>
  </si>
  <si>
    <t>Hardware</t>
  </si>
  <si>
    <t>Personal</t>
  </si>
  <si>
    <t>d</t>
  </si>
  <si>
    <t>e</t>
  </si>
  <si>
    <t>g</t>
  </si>
  <si>
    <t>f</t>
  </si>
  <si>
    <t>x</t>
  </si>
  <si>
    <t>b</t>
  </si>
  <si>
    <t>c</t>
  </si>
  <si>
    <t>a</t>
  </si>
  <si>
    <t>Nut</t>
  </si>
  <si>
    <t>Flat</t>
  </si>
  <si>
    <t xml:space="preserve">Lock </t>
  </si>
  <si>
    <t>53K485</t>
  </si>
  <si>
    <t>AEC604</t>
  </si>
  <si>
    <t>AEC341</t>
  </si>
  <si>
    <t>AEC872</t>
  </si>
  <si>
    <t>AEC2097</t>
  </si>
  <si>
    <t>AEC265</t>
  </si>
  <si>
    <t>AEC478</t>
  </si>
  <si>
    <t>AEC491</t>
  </si>
  <si>
    <t>51K591</t>
  </si>
  <si>
    <t>51K590</t>
  </si>
  <si>
    <t>51K490</t>
  </si>
  <si>
    <t>MA8.13</t>
  </si>
  <si>
    <t>Thermostat Housing Stud</t>
  </si>
  <si>
    <t>ADP210</t>
  </si>
  <si>
    <t>MA10.35</t>
  </si>
  <si>
    <t>Filter Housing-Block</t>
  </si>
  <si>
    <t>17H3530</t>
  </si>
  <si>
    <t>53K1433</t>
  </si>
  <si>
    <t>53K507</t>
  </si>
  <si>
    <t>53K564</t>
  </si>
  <si>
    <t>53K1473</t>
  </si>
  <si>
    <t>51K562</t>
  </si>
  <si>
    <t>53K563</t>
  </si>
  <si>
    <t>MA15.20</t>
  </si>
  <si>
    <t>Intake-Exhaust manifold Tie Bolt</t>
  </si>
  <si>
    <t>MA18.23</t>
  </si>
  <si>
    <t>MA19.15</t>
  </si>
  <si>
    <t>AUA1500</t>
  </si>
  <si>
    <t>53K1435</t>
  </si>
  <si>
    <t>AEC3207</t>
  </si>
  <si>
    <t>AEC3487</t>
  </si>
  <si>
    <t>MF12.38</t>
  </si>
  <si>
    <t>MF12.39</t>
  </si>
  <si>
    <t>Bellhousing- Engine, Dowel</t>
  </si>
  <si>
    <t>MF13.17</t>
  </si>
  <si>
    <t>7H5831</t>
  </si>
  <si>
    <t>7H5829</t>
  </si>
  <si>
    <t>ATC7071</t>
  </si>
  <si>
    <t>53K1048</t>
  </si>
  <si>
    <t>MG1.16</t>
  </si>
  <si>
    <t>Driveshaft- Gearbox O/D</t>
  </si>
  <si>
    <t>Driveshaft- Gearbox non-O/D</t>
  </si>
  <si>
    <t>1B7474</t>
  </si>
  <si>
    <t>FHS 510</t>
  </si>
  <si>
    <t>O/D Adapter- Trans Stud</t>
  </si>
  <si>
    <t>51K505</t>
  </si>
  <si>
    <t>ATB7198</t>
  </si>
  <si>
    <t>MH1.5</t>
  </si>
  <si>
    <t>ATC7125</t>
  </si>
  <si>
    <t>MH3.31</t>
  </si>
  <si>
    <t>1G9321</t>
  </si>
  <si>
    <t>53K1551</t>
  </si>
  <si>
    <t>AHB9996</t>
  </si>
  <si>
    <t>1B8895</t>
  </si>
  <si>
    <t>54K3495</t>
  </si>
  <si>
    <t>5/8</t>
  </si>
  <si>
    <t>11/16</t>
  </si>
  <si>
    <t>Thread</t>
  </si>
  <si>
    <t>MA1.12</t>
  </si>
  <si>
    <t>Oil pump feed hole</t>
  </si>
  <si>
    <t>MA5.22</t>
  </si>
  <si>
    <t>Nut- Cam Gear</t>
  </si>
  <si>
    <t>AEC 247</t>
  </si>
  <si>
    <t>MA7.10</t>
  </si>
  <si>
    <t>Thermal Switch Plate screw</t>
  </si>
  <si>
    <t>Plug- thermal indicator</t>
  </si>
  <si>
    <t>HCN</t>
  </si>
  <si>
    <t>MA16.25</t>
  </si>
  <si>
    <t>Trans Mount - Buffer</t>
  </si>
  <si>
    <t>MA16.34</t>
  </si>
  <si>
    <t>MA16.39</t>
  </si>
  <si>
    <t>Tie-Rod - Frame</t>
  </si>
  <si>
    <t>Tie-Rod - Transmission</t>
  </si>
  <si>
    <t>Exhaust System Front Hanger</t>
  </si>
  <si>
    <t>Exhaust System Mid Hanger</t>
  </si>
  <si>
    <t>Exhaust System Rear Hanger</t>
  </si>
  <si>
    <t>MA18.18</t>
  </si>
  <si>
    <t>MA18.31</t>
  </si>
  <si>
    <t>MA19.6</t>
  </si>
  <si>
    <t>MA19.12</t>
  </si>
  <si>
    <t>LNZ</t>
  </si>
  <si>
    <t>MB2.45</t>
  </si>
  <si>
    <t>MD1.7</t>
  </si>
  <si>
    <t>Fuel Strap Bracket Rear</t>
  </si>
  <si>
    <t>MD2.50</t>
  </si>
  <si>
    <t>MD9.8</t>
  </si>
  <si>
    <t>Throttle Bracket</t>
  </si>
  <si>
    <t>Diff Casing- Diff Carrier Stud</t>
  </si>
  <si>
    <t>MH3.6</t>
  </si>
  <si>
    <t>Steady Post Nut</t>
  </si>
  <si>
    <t>MH3.15</t>
  </si>
  <si>
    <t>Adjuster nut</t>
  </si>
  <si>
    <t>MH5.33</t>
  </si>
  <si>
    <t>Bump Box- Body Stud</t>
  </si>
  <si>
    <t>MH5.16</t>
  </si>
  <si>
    <t>"U" Bolt nut</t>
  </si>
  <si>
    <t>MJ1.34</t>
  </si>
  <si>
    <t>Steering Lever- Shaft</t>
  </si>
  <si>
    <t>7H6436</t>
  </si>
  <si>
    <t>MJ2.27</t>
  </si>
  <si>
    <t>Idler Shaft- Arm Nut</t>
  </si>
  <si>
    <t>51K370</t>
  </si>
  <si>
    <t>MJ2.48</t>
  </si>
  <si>
    <t>Cross Rod ends</t>
  </si>
  <si>
    <t>MJ2.57</t>
  </si>
  <si>
    <t>Tie Rod ends</t>
  </si>
  <si>
    <t>Brake Bracket Support nut</t>
  </si>
  <si>
    <t>MK4.7</t>
  </si>
  <si>
    <t>MK4.2</t>
  </si>
  <si>
    <t>Brake Disk - Hub</t>
  </si>
  <si>
    <t>BTC</t>
  </si>
  <si>
    <t>MK4.27</t>
  </si>
  <si>
    <t>Dust Cover- Axle</t>
  </si>
  <si>
    <t>MK4.29</t>
  </si>
  <si>
    <t>Dust Cover- Caliper</t>
  </si>
  <si>
    <t>MK5.13</t>
  </si>
  <si>
    <t>Bumper- Plate</t>
  </si>
  <si>
    <t>MK5.26</t>
  </si>
  <si>
    <t>Sway Bar Link</t>
  </si>
  <si>
    <t>ML1.16</t>
  </si>
  <si>
    <t>ML1.18</t>
  </si>
  <si>
    <t>Rear Shock- Link</t>
  </si>
  <si>
    <t>MM2.53</t>
  </si>
  <si>
    <t>MN4.12</t>
  </si>
  <si>
    <t>MN8.22</t>
  </si>
  <si>
    <t>Signal lamp housing- body</t>
  </si>
  <si>
    <t>MN9.5</t>
  </si>
  <si>
    <t>Turn Signal Flasher- Body</t>
  </si>
  <si>
    <t>MP1.23</t>
  </si>
  <si>
    <t>MP1.18</t>
  </si>
  <si>
    <t>BA5.23</t>
  </si>
  <si>
    <t>Splash Panel screws</t>
  </si>
  <si>
    <t>51K3132</t>
  </si>
  <si>
    <t>BB2.40</t>
  </si>
  <si>
    <t>Emblem nut</t>
  </si>
  <si>
    <t>BB3.25</t>
  </si>
  <si>
    <t>Hood surround nut</t>
  </si>
  <si>
    <t>Release- X Panel</t>
  </si>
  <si>
    <t>BD2.28</t>
  </si>
  <si>
    <t>Boot Lid- Hinge</t>
  </si>
  <si>
    <t>53K1661</t>
  </si>
  <si>
    <t>BD2.30</t>
  </si>
  <si>
    <t>Boot Hinge- Body</t>
  </si>
  <si>
    <t>53K1662</t>
  </si>
  <si>
    <t>54K3413</t>
  </si>
  <si>
    <t>BF2.21</t>
  </si>
  <si>
    <t>Door Handle- Body nut</t>
  </si>
  <si>
    <t>BG3.50</t>
  </si>
  <si>
    <t>53K126</t>
  </si>
  <si>
    <t>BG3.33</t>
  </si>
  <si>
    <t>BG3.44</t>
  </si>
  <si>
    <t>Window Frame- Pivot Bracket</t>
  </si>
  <si>
    <t>BH2.16</t>
  </si>
  <si>
    <t>BH2.17</t>
  </si>
  <si>
    <t>BH2.18</t>
  </si>
  <si>
    <t>BH2.21</t>
  </si>
  <si>
    <t>BH2.31</t>
  </si>
  <si>
    <t>Windshield Frame</t>
  </si>
  <si>
    <t>AJD4243c</t>
  </si>
  <si>
    <t>AJD1203z</t>
  </si>
  <si>
    <t>BJ2.6</t>
  </si>
  <si>
    <t>Grille Surround- Body</t>
  </si>
  <si>
    <t>BJ2.11</t>
  </si>
  <si>
    <t>ABZ</t>
  </si>
  <si>
    <t>BJ2.2</t>
  </si>
  <si>
    <t>Grille Hood - Body</t>
  </si>
  <si>
    <t>CNZ</t>
  </si>
  <si>
    <t>BJ2.18</t>
  </si>
  <si>
    <t>BJ2.21</t>
  </si>
  <si>
    <t>Air Intake - Front</t>
  </si>
  <si>
    <t>BJ2.26</t>
  </si>
  <si>
    <t>Air Intake - Tie Bar</t>
  </si>
  <si>
    <t>H prefix- Bolt or Set Screw (partial threaded Bolt)</t>
  </si>
  <si>
    <t>C, P prefixes- Screw</t>
  </si>
  <si>
    <t>N suffix- Untreated</t>
  </si>
  <si>
    <t>Z suffix- Zinc</t>
  </si>
  <si>
    <t>P suffix- Chrome</t>
  </si>
  <si>
    <t>Bolt          Wrench</t>
  </si>
  <si>
    <t xml:space="preserve">  3               3/8</t>
  </si>
  <si>
    <t xml:space="preserve">  4              7/16</t>
  </si>
  <si>
    <t xml:space="preserve">  5               1/2</t>
  </si>
  <si>
    <t xml:space="preserve">  6              9/16</t>
  </si>
  <si>
    <t xml:space="preserve">  7               5/8</t>
  </si>
  <si>
    <t xml:space="preserve">  8             11/16</t>
  </si>
  <si>
    <t>Alternatively: Data may be sorted by columns E and F (in order) to yield a listing of hardware by type and then by size and length. This is most useful for buying.</t>
  </si>
  <si>
    <t>Sorts on the data then may be most effective if columns M, N, and O are specified to be ordered, this gives Section, Page, Item sequences properly.</t>
  </si>
  <si>
    <t>Hdw</t>
  </si>
  <si>
    <r>
      <t>Location</t>
    </r>
    <r>
      <rPr>
        <sz val="10"/>
        <color indexed="8"/>
        <rFont val="Times New Roman"/>
        <family val="1"/>
      </rPr>
      <t>- a rough description of where the item is used, The best guide is to look to the Service Parts Book to more accurately see the location pictorially.</t>
    </r>
  </si>
  <si>
    <r>
      <t>Quantity:</t>
    </r>
    <r>
      <rPr>
        <sz val="10"/>
        <color indexed="8"/>
        <rFont val="Times New Roman"/>
        <family val="1"/>
      </rPr>
      <t xml:space="preserve"> Number pieces total.</t>
    </r>
  </si>
  <si>
    <r>
      <t>Prefix.</t>
    </r>
    <r>
      <rPr>
        <sz val="10"/>
        <color indexed="8"/>
        <rFont val="Times New Roman"/>
        <family val="1"/>
      </rPr>
      <t xml:space="preserve"> Describes the fixture type and material used. See Anderson &amp; Moment's book for details. A brief summary:</t>
    </r>
  </si>
  <si>
    <r>
      <t>Size:</t>
    </r>
    <r>
      <rPr>
        <sz val="10"/>
        <color indexed="8"/>
        <rFont val="Times New Roman"/>
        <family val="1"/>
      </rPr>
      <t xml:space="preserve"> Coded- See Anderson &amp; Moment's book for details.</t>
    </r>
  </si>
  <si>
    <r>
      <t>Head Size</t>
    </r>
    <r>
      <rPr>
        <sz val="10"/>
        <color indexed="8"/>
        <rFont val="Times New Roman"/>
        <family val="1"/>
      </rPr>
      <t>: AF wrench size  Translation:</t>
    </r>
  </si>
  <si>
    <r>
      <t>Length:</t>
    </r>
    <r>
      <rPr>
        <sz val="10"/>
        <color indexed="8"/>
        <rFont val="Times New Roman"/>
        <family val="1"/>
      </rPr>
      <t xml:space="preserve"> Self-explanatory- whole inches in first column, fractions in second.</t>
    </r>
  </si>
  <si>
    <r>
      <t>Sorting:</t>
    </r>
    <r>
      <rPr>
        <sz val="10"/>
        <color indexed="8"/>
        <rFont val="Times New Roman"/>
        <family val="1"/>
      </rPr>
      <t xml:space="preserve"> Data organization- a simple sort on the first column would leave the information oddly presented (with page 12 coming before page 2, for example). </t>
    </r>
  </si>
  <si>
    <r>
      <t>Personal:</t>
    </r>
    <r>
      <rPr>
        <sz val="10"/>
        <color indexed="8"/>
        <rFont val="Times New Roman"/>
        <family val="1"/>
      </rPr>
      <t xml:space="preserve">  This allows the user to customize a sort by entering a 1,2 or 3 that might denote need, have or imperfect- or lots for ordering.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</si>
</sst>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 quotePrefix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 horizontal="left" readingOrder="1"/>
    </xf>
    <xf numFmtId="0" fontId="47" fillId="0" borderId="0" xfId="0" applyFont="1" applyAlignment="1">
      <alignment horizontal="left" readingOrder="1"/>
    </xf>
    <xf numFmtId="0" fontId="23" fillId="0" borderId="0" xfId="0" applyNumberFormat="1" applyFont="1" applyFill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1" fontId="23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168" fontId="27" fillId="0" borderId="0" xfId="0" applyNumberFormat="1" applyFont="1" applyAlignment="1">
      <alignment/>
    </xf>
    <xf numFmtId="168" fontId="25" fillId="0" borderId="0" xfId="0" applyNumberFormat="1" applyFont="1" applyFill="1" applyBorder="1" applyAlignment="1" applyProtection="1">
      <alignment horizontal="left"/>
      <protection locked="0"/>
    </xf>
    <xf numFmtId="168" fontId="23" fillId="0" borderId="0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8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279</xdr:row>
      <xdr:rowOff>9525</xdr:rowOff>
    </xdr:from>
    <xdr:ext cx="1466850" cy="723900"/>
    <xdr:sp>
      <xdr:nvSpPr>
        <xdr:cNvPr id="1" name="Text Box 2"/>
        <xdr:cNvSpPr txBox="1">
          <a:spLocks noChangeArrowheads="1"/>
        </xdr:cNvSpPr>
      </xdr:nvSpPr>
      <xdr:spPr>
        <a:xfrm>
          <a:off x="0" y="45300900"/>
          <a:ext cx="1466850" cy="7239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COPYRIGHT 20/4/2005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James M. Wilson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updated 4/05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0"/>
  <sheetViews>
    <sheetView showZeros="0" tabSelected="1" zoomScalePageLayoutView="0" workbookViewId="0" topLeftCell="A1">
      <selection activeCell="S8" sqref="S8"/>
    </sheetView>
  </sheetViews>
  <sheetFormatPr defaultColWidth="11.421875" defaultRowHeight="12.75"/>
  <cols>
    <col min="1" max="1" width="8.7109375" style="1" customWidth="1"/>
    <col min="2" max="2" width="5.7109375" style="3" customWidth="1"/>
    <col min="3" max="3" width="28.421875" style="1" customWidth="1"/>
    <col min="4" max="4" width="8.00390625" style="3" customWidth="1"/>
    <col min="5" max="5" width="8.8515625" style="3" bestFit="1" customWidth="1"/>
    <col min="6" max="6" width="7.00390625" style="1" bestFit="1" customWidth="1"/>
    <col min="7" max="7" width="5.421875" style="1" customWidth="1"/>
    <col min="8" max="8" width="4.00390625" style="1" customWidth="1"/>
    <col min="9" max="9" width="7.57421875" style="2" customWidth="1"/>
    <col min="10" max="10" width="4.00390625" style="1" customWidth="1"/>
    <col min="11" max="11" width="4.00390625" style="2" customWidth="1"/>
    <col min="12" max="14" width="5.28125" style="0" customWidth="1"/>
    <col min="15" max="15" width="7.421875" style="30" customWidth="1"/>
    <col min="16" max="16" width="5.140625" style="0" customWidth="1"/>
    <col min="17" max="17" width="5.28125" style="0" customWidth="1"/>
    <col min="18" max="18" width="5.421875" style="0" customWidth="1"/>
    <col min="19" max="19" width="8.8515625" style="0" customWidth="1"/>
    <col min="20" max="22" width="9.140625" style="0" customWidth="1"/>
  </cols>
  <sheetData>
    <row r="1" spans="1:2" ht="20.25">
      <c r="A1" s="31" t="s">
        <v>211</v>
      </c>
      <c r="B1" s="9"/>
    </row>
    <row r="2" spans="1:15" ht="12.75" customHeight="1">
      <c r="A2" s="10"/>
      <c r="B2" s="9"/>
      <c r="I2" s="24" t="s">
        <v>5</v>
      </c>
      <c r="J2" s="13"/>
      <c r="K2" s="16"/>
      <c r="L2" s="25" t="s">
        <v>405</v>
      </c>
      <c r="M2" s="17"/>
      <c r="N2" s="17"/>
      <c r="O2" s="26" t="s">
        <v>212</v>
      </c>
    </row>
    <row r="3" spans="1:32" s="4" customFormat="1" ht="12.75">
      <c r="A3" s="19" t="s">
        <v>0</v>
      </c>
      <c r="B3" s="20" t="s">
        <v>604</v>
      </c>
      <c r="C3" s="19" t="s">
        <v>1</v>
      </c>
      <c r="D3" s="20" t="s">
        <v>2</v>
      </c>
      <c r="E3" s="20" t="s">
        <v>3</v>
      </c>
      <c r="F3" s="19" t="s">
        <v>4</v>
      </c>
      <c r="G3" s="19"/>
      <c r="H3" s="19"/>
      <c r="I3" s="21" t="s">
        <v>475</v>
      </c>
      <c r="J3" s="21"/>
      <c r="K3" s="22" t="s">
        <v>6</v>
      </c>
      <c r="L3" s="20" t="s">
        <v>416</v>
      </c>
      <c r="M3" s="20" t="s">
        <v>417</v>
      </c>
      <c r="N3" s="20" t="s">
        <v>415</v>
      </c>
      <c r="O3" s="27" t="s">
        <v>52</v>
      </c>
      <c r="P3" s="23" t="s">
        <v>172</v>
      </c>
      <c r="Q3" s="23" t="s">
        <v>173</v>
      </c>
      <c r="R3" s="23" t="s">
        <v>174</v>
      </c>
      <c r="S3" s="11" t="s">
        <v>406</v>
      </c>
      <c r="AE3" s="7">
        <v>7</v>
      </c>
      <c r="AF3" s="8" t="s">
        <v>473</v>
      </c>
    </row>
    <row r="4" spans="1:32" s="4" customFormat="1" ht="12.75">
      <c r="A4" s="19"/>
      <c r="B4" s="20"/>
      <c r="C4" s="19"/>
      <c r="D4" s="20"/>
      <c r="E4" s="20"/>
      <c r="F4" s="19"/>
      <c r="G4" s="19"/>
      <c r="H4" s="19"/>
      <c r="I4" s="21"/>
      <c r="J4" s="21"/>
      <c r="K4" s="22"/>
      <c r="L4" s="20"/>
      <c r="M4" s="20"/>
      <c r="N4" s="20"/>
      <c r="O4" s="27"/>
      <c r="P4" s="23"/>
      <c r="Q4" s="23"/>
      <c r="R4" s="23"/>
      <c r="S4" s="11"/>
      <c r="AE4" s="7"/>
      <c r="AF4" s="8"/>
    </row>
    <row r="5" spans="1:32" s="4" customFormat="1" ht="12.75">
      <c r="A5" s="19"/>
      <c r="B5" s="20"/>
      <c r="C5" s="19"/>
      <c r="D5" s="20"/>
      <c r="E5" s="20"/>
      <c r="F5" s="19"/>
      <c r="G5" s="19"/>
      <c r="H5" s="19"/>
      <c r="I5" s="21"/>
      <c r="J5" s="21"/>
      <c r="K5" s="22"/>
      <c r="L5" s="20"/>
      <c r="M5" s="20"/>
      <c r="N5" s="20"/>
      <c r="O5" s="27"/>
      <c r="P5" s="23"/>
      <c r="Q5" s="23"/>
      <c r="R5" s="23"/>
      <c r="S5" s="11"/>
      <c r="AE5" s="7"/>
      <c r="AF5" s="8"/>
    </row>
    <row r="6" spans="1:32" s="4" customFormat="1" ht="12.75">
      <c r="A6" s="19"/>
      <c r="B6" s="20"/>
      <c r="C6" s="19"/>
      <c r="D6" s="20"/>
      <c r="E6" s="20"/>
      <c r="F6" s="19"/>
      <c r="G6" s="19"/>
      <c r="H6" s="19"/>
      <c r="I6" s="21"/>
      <c r="J6" s="21"/>
      <c r="K6" s="22"/>
      <c r="L6" s="20"/>
      <c r="M6" s="20"/>
      <c r="N6" s="20"/>
      <c r="O6" s="27"/>
      <c r="P6" s="23"/>
      <c r="Q6" s="23"/>
      <c r="R6" s="23"/>
      <c r="S6" s="11"/>
      <c r="AE6" s="7"/>
      <c r="AF6" s="8"/>
    </row>
    <row r="7" spans="1:32" s="4" customFormat="1" ht="12.75">
      <c r="A7" s="19"/>
      <c r="B7" s="20"/>
      <c r="C7" s="19"/>
      <c r="D7" s="20"/>
      <c r="E7" s="20"/>
      <c r="F7" s="19"/>
      <c r="G7" s="19"/>
      <c r="H7" s="19"/>
      <c r="I7" s="21"/>
      <c r="J7" s="21"/>
      <c r="K7" s="22"/>
      <c r="L7" s="20"/>
      <c r="M7" s="20"/>
      <c r="N7" s="20"/>
      <c r="O7" s="27"/>
      <c r="P7" s="23"/>
      <c r="Q7" s="23"/>
      <c r="R7" s="23"/>
      <c r="S7" s="11"/>
      <c r="AE7" s="7"/>
      <c r="AF7" s="8"/>
    </row>
    <row r="8" spans="1:32" s="4" customFormat="1" ht="12.75">
      <c r="A8" s="19"/>
      <c r="B8" s="20"/>
      <c r="C8" s="19"/>
      <c r="D8" s="20"/>
      <c r="E8" s="20"/>
      <c r="F8" s="19"/>
      <c r="G8" s="19"/>
      <c r="H8" s="19"/>
      <c r="I8" s="21"/>
      <c r="J8" s="21"/>
      <c r="K8" s="22"/>
      <c r="L8" s="20"/>
      <c r="M8" s="20"/>
      <c r="N8" s="20"/>
      <c r="O8" s="27"/>
      <c r="P8" s="23"/>
      <c r="Q8" s="23"/>
      <c r="R8" s="23"/>
      <c r="S8" s="11"/>
      <c r="AE8" s="7"/>
      <c r="AF8" s="8"/>
    </row>
    <row r="9" spans="1:32" s="4" customFormat="1" ht="12.75">
      <c r="A9" s="19"/>
      <c r="B9" s="20"/>
      <c r="C9" s="19"/>
      <c r="D9" s="20"/>
      <c r="E9" s="20"/>
      <c r="F9" s="19"/>
      <c r="G9" s="19"/>
      <c r="H9" s="19"/>
      <c r="I9" s="21"/>
      <c r="J9" s="21"/>
      <c r="K9" s="22"/>
      <c r="L9" s="20"/>
      <c r="M9" s="20"/>
      <c r="N9" s="20"/>
      <c r="O9" s="27"/>
      <c r="P9" s="23"/>
      <c r="Q9" s="23"/>
      <c r="R9" s="23"/>
      <c r="S9" s="11"/>
      <c r="AE9" s="7"/>
      <c r="AF9" s="8"/>
    </row>
    <row r="10" spans="1:32" ht="12.75">
      <c r="A10" s="13" t="s">
        <v>548</v>
      </c>
      <c r="B10" s="12"/>
      <c r="C10" s="13" t="s">
        <v>549</v>
      </c>
      <c r="D10" s="12">
        <v>8</v>
      </c>
      <c r="E10" s="12" t="s">
        <v>550</v>
      </c>
      <c r="F10" s="13"/>
      <c r="G10" s="13">
        <f aca="true" t="shared" si="0" ref="G10:G15">TRUNC(F10/100)</f>
        <v>0</v>
      </c>
      <c r="H10" s="13">
        <f aca="true" t="shared" si="1" ref="H10:H47">F10-G10*100</f>
        <v>0</v>
      </c>
      <c r="I10" s="16">
        <f>IF(LEFT(E10,1)="F",VLOOKUP(H10,$AE$3:$AF$10,2),0)</f>
        <v>0</v>
      </c>
      <c r="J10" s="13">
        <f aca="true" t="shared" si="2" ref="J10:J47">(INT(H10/8))</f>
        <v>0</v>
      </c>
      <c r="K10" s="16">
        <f aca="true" t="shared" si="3" ref="K10:K47">IF((H10-8*J10)=2,"1/4",IF((H10-8*J10)=3,"3/8",IF((H10-8*J10)=4,"1/2",IF((H10-8*J10)=5,"5/8",IF((H10-8*J10)=6,"3/4",IF((H10-8*J10)=7,"7/8",IF((H10-8*J10)=8,"1","")))))))</f>
      </c>
      <c r="L10" s="17">
        <f>IF($B10="b",1,IF($B10="d",1,IF($B10="e",1,0)))</f>
        <v>0</v>
      </c>
      <c r="M10" s="17">
        <f aca="true" t="shared" si="4" ref="M10:M47">IF($B10="c",1,IF($B10="f",1,IF($B10="d",1,0)))</f>
        <v>0</v>
      </c>
      <c r="N10" s="17">
        <f aca="true" t="shared" si="5" ref="N10:N92">IF($B10="a",1,IF($B10="b",1,IF($B10="c",1,IF(B10="d",1,0))))</f>
        <v>0</v>
      </c>
      <c r="O10" s="28"/>
      <c r="P10" s="17" t="str">
        <f aca="true" t="shared" si="6" ref="P10:P47">LEFT(A10,2)</f>
        <v>BA</v>
      </c>
      <c r="Q10" s="16">
        <f>INT(VALUE(RIGHT($A10,LEN($A10)-2)))</f>
        <v>5</v>
      </c>
      <c r="R10" s="16">
        <f aca="true" t="shared" si="7" ref="R10:R47">VALUE(RIGHT($A10,LEN($A10)-4))</f>
        <v>23</v>
      </c>
      <c r="AE10" s="5">
        <v>8</v>
      </c>
      <c r="AF10" s="6" t="s">
        <v>474</v>
      </c>
    </row>
    <row r="11" spans="1:32" ht="12.75">
      <c r="A11" s="13" t="s">
        <v>282</v>
      </c>
      <c r="B11" s="12" t="s">
        <v>407</v>
      </c>
      <c r="C11" s="13" t="s">
        <v>287</v>
      </c>
      <c r="D11" s="12">
        <v>2</v>
      </c>
      <c r="E11" s="12" t="s">
        <v>151</v>
      </c>
      <c r="F11" s="13">
        <v>105</v>
      </c>
      <c r="G11" s="13">
        <f t="shared" si="0"/>
        <v>1</v>
      </c>
      <c r="H11" s="13">
        <f>F11-G11*100</f>
        <v>5</v>
      </c>
      <c r="I11" s="16" t="e">
        <f>IF(LEFT(E11,1)="F",VLOOKUP(H11,$AE$3:$AF$10,2),0)</f>
        <v>#N/A</v>
      </c>
      <c r="J11" s="13">
        <f>(INT(H11/8))</f>
        <v>0</v>
      </c>
      <c r="K11" s="16" t="str">
        <f>IF((H11-8*J11)=2,"1/4",IF((H11-8*J11)=3,"3/8",IF((H11-8*J11)=4,"1/2",IF((H11-8*J11)=5,"5/8",IF((H11-8*J11)=6,"3/4",IF((H11-8*J11)=7,"7/8",IF((H11-8*J11)=8,"1","")))))))</f>
        <v>5/8</v>
      </c>
      <c r="L11" s="17">
        <f>IF($B11="b",1,IF($B11="d",1,IF($B11="e",1,0)))</f>
        <v>1</v>
      </c>
      <c r="M11" s="17">
        <f t="shared" si="4"/>
        <v>1</v>
      </c>
      <c r="N11" s="17">
        <f>IF($B11="a",1,IF($B11="b",1,IF($B11="c",1,IF(B11="d",1,0))))</f>
        <v>1</v>
      </c>
      <c r="O11" s="28"/>
      <c r="P11" s="17" t="str">
        <f>LEFT(A11,2)</f>
        <v>BA</v>
      </c>
      <c r="Q11" s="16">
        <f>INT(VALUE(RIGHT($A11,LEN($A11)-2)))</f>
        <v>5</v>
      </c>
      <c r="R11" s="16">
        <f t="shared" si="7"/>
        <v>37</v>
      </c>
      <c r="AE11" s="5"/>
      <c r="AF11" s="6"/>
    </row>
    <row r="12" spans="1:18" ht="12.75">
      <c r="A12" s="13" t="s">
        <v>283</v>
      </c>
      <c r="B12" s="12" t="s">
        <v>407</v>
      </c>
      <c r="C12" s="13" t="s">
        <v>316</v>
      </c>
      <c r="D12" s="12">
        <v>2</v>
      </c>
      <c r="E12" s="12" t="s">
        <v>36</v>
      </c>
      <c r="F12" s="13">
        <v>306</v>
      </c>
      <c r="G12" s="13">
        <f t="shared" si="0"/>
        <v>3</v>
      </c>
      <c r="H12" s="13">
        <f t="shared" si="1"/>
        <v>6</v>
      </c>
      <c r="I12" s="16">
        <f>IF(LEFT(E12,1)="H",VLOOKUP(G12,$AE$3:$AF$10,2),0)</f>
        <v>0</v>
      </c>
      <c r="J12" s="13">
        <f t="shared" si="2"/>
        <v>0</v>
      </c>
      <c r="K12" s="16" t="str">
        <f t="shared" si="3"/>
        <v>3/4</v>
      </c>
      <c r="L12" s="17">
        <f aca="true" t="shared" si="8" ref="L12:L48">IF(B12="b",1,IF(B12="d",1,IF(B12="e",1,0)))</f>
        <v>1</v>
      </c>
      <c r="M12" s="17">
        <f t="shared" si="4"/>
        <v>1</v>
      </c>
      <c r="N12" s="17">
        <f t="shared" si="5"/>
        <v>1</v>
      </c>
      <c r="O12" s="28"/>
      <c r="P12" s="17" t="str">
        <f t="shared" si="6"/>
        <v>BA</v>
      </c>
      <c r="Q12" s="16">
        <f>INT(VALUE(RIGHT($A12,LEN($A12)-2)))</f>
        <v>5</v>
      </c>
      <c r="R12" s="16">
        <f t="shared" si="7"/>
        <v>41</v>
      </c>
    </row>
    <row r="13" spans="1:18" ht="12.75">
      <c r="A13" s="13" t="s">
        <v>286</v>
      </c>
      <c r="B13" s="12"/>
      <c r="C13" s="13" t="s">
        <v>103</v>
      </c>
      <c r="D13" s="12">
        <v>4</v>
      </c>
      <c r="E13" s="12" t="s">
        <v>168</v>
      </c>
      <c r="F13" s="13">
        <v>803</v>
      </c>
      <c r="G13" s="13">
        <f t="shared" si="0"/>
        <v>8</v>
      </c>
      <c r="H13" s="13">
        <f t="shared" si="1"/>
        <v>3</v>
      </c>
      <c r="I13" s="16">
        <f>IF(LEFT(E13,1)="H",VLOOKUP(G13,$AE$3:$AF$10,2),0)</f>
        <v>0</v>
      </c>
      <c r="J13" s="13">
        <f t="shared" si="2"/>
        <v>0</v>
      </c>
      <c r="K13" s="16" t="str">
        <f t="shared" si="3"/>
        <v>3/8</v>
      </c>
      <c r="L13" s="17">
        <f t="shared" si="8"/>
        <v>0</v>
      </c>
      <c r="M13" s="17">
        <f t="shared" si="4"/>
        <v>0</v>
      </c>
      <c r="N13" s="17">
        <f t="shared" si="5"/>
        <v>0</v>
      </c>
      <c r="O13" s="28"/>
      <c r="P13" s="17" t="str">
        <f t="shared" si="6"/>
        <v>BA</v>
      </c>
      <c r="Q13" s="16">
        <f>INT(VALUE(RIGHT($A13,LEN($A13)-2)))</f>
        <v>6</v>
      </c>
      <c r="R13" s="16">
        <f t="shared" si="7"/>
        <v>2</v>
      </c>
    </row>
    <row r="14" spans="1:18" ht="12.75">
      <c r="A14" s="13" t="s">
        <v>285</v>
      </c>
      <c r="B14" s="12" t="s">
        <v>408</v>
      </c>
      <c r="C14" s="13" t="s">
        <v>103</v>
      </c>
      <c r="D14" s="12">
        <v>16</v>
      </c>
      <c r="E14" s="12" t="s">
        <v>168</v>
      </c>
      <c r="F14" s="13">
        <v>603</v>
      </c>
      <c r="G14" s="13">
        <f t="shared" si="0"/>
        <v>6</v>
      </c>
      <c r="H14" s="13">
        <f t="shared" si="1"/>
        <v>3</v>
      </c>
      <c r="I14" s="16">
        <f>IF(LEFT(E14,1)="H",VLOOKUP(G14,$AE$3:$AF$10,2),0)</f>
        <v>0</v>
      </c>
      <c r="J14" s="13">
        <f t="shared" si="2"/>
        <v>0</v>
      </c>
      <c r="K14" s="16" t="str">
        <f t="shared" si="3"/>
        <v>3/8</v>
      </c>
      <c r="L14" s="17">
        <f t="shared" si="8"/>
        <v>1</v>
      </c>
      <c r="M14" s="17">
        <f t="shared" si="4"/>
        <v>0</v>
      </c>
      <c r="N14" s="17">
        <f t="shared" si="5"/>
        <v>0</v>
      </c>
      <c r="O14" s="28"/>
      <c r="P14" s="17" t="str">
        <f t="shared" si="6"/>
        <v>BA</v>
      </c>
      <c r="Q14" s="16">
        <f>INT(VALUE(RIGHT($A14,LEN($A14)-2)))</f>
        <v>6</v>
      </c>
      <c r="R14" s="16">
        <f t="shared" si="7"/>
        <v>9</v>
      </c>
    </row>
    <row r="15" spans="1:18" ht="12.75">
      <c r="A15" s="13" t="s">
        <v>284</v>
      </c>
      <c r="B15" s="12" t="s">
        <v>407</v>
      </c>
      <c r="C15" s="13" t="s">
        <v>288</v>
      </c>
      <c r="D15" s="12">
        <v>4</v>
      </c>
      <c r="E15" s="12" t="s">
        <v>8</v>
      </c>
      <c r="F15" s="13">
        <v>505</v>
      </c>
      <c r="G15" s="13">
        <f t="shared" si="0"/>
        <v>5</v>
      </c>
      <c r="H15" s="13">
        <f t="shared" si="1"/>
        <v>5</v>
      </c>
      <c r="I15" s="16" t="e">
        <f>IF(LEFT(E15,1)="H",VLOOKUP(G15,$AE$3:$AF$10,2),0)</f>
        <v>#N/A</v>
      </c>
      <c r="J15" s="13">
        <f t="shared" si="2"/>
        <v>0</v>
      </c>
      <c r="K15" s="16" t="str">
        <f t="shared" si="3"/>
        <v>5/8</v>
      </c>
      <c r="L15" s="17">
        <f t="shared" si="8"/>
        <v>1</v>
      </c>
      <c r="M15" s="17">
        <f t="shared" si="4"/>
        <v>1</v>
      </c>
      <c r="N15" s="17">
        <f t="shared" si="5"/>
        <v>1</v>
      </c>
      <c r="O15" s="28"/>
      <c r="P15" s="17" t="str">
        <f t="shared" si="6"/>
        <v>BA</v>
      </c>
      <c r="Q15" s="16">
        <f aca="true" t="shared" si="9" ref="Q15:Q271">INT(VALUE(RIGHT($A15,LEN($A15)-2)))</f>
        <v>6</v>
      </c>
      <c r="R15" s="16">
        <f t="shared" si="7"/>
        <v>12</v>
      </c>
    </row>
    <row r="16" spans="1:18" ht="12.75">
      <c r="A16" s="13" t="s">
        <v>291</v>
      </c>
      <c r="B16" s="12" t="s">
        <v>407</v>
      </c>
      <c r="C16" s="13" t="s">
        <v>307</v>
      </c>
      <c r="D16" s="12">
        <v>3</v>
      </c>
      <c r="E16" s="12" t="s">
        <v>242</v>
      </c>
      <c r="F16" s="13">
        <v>308</v>
      </c>
      <c r="G16" s="13">
        <f aca="true" t="shared" si="10" ref="G16:G274">TRUNC(F16/100)</f>
        <v>3</v>
      </c>
      <c r="H16" s="13">
        <f t="shared" si="1"/>
        <v>8</v>
      </c>
      <c r="I16" s="16">
        <f>IF(LEFT(E16,1)="H",VLOOKUP(G16,$AE$3:$AF$10,2),0)</f>
        <v>0</v>
      </c>
      <c r="J16" s="13">
        <f t="shared" si="2"/>
        <v>1</v>
      </c>
      <c r="K16" s="16">
        <f t="shared" si="3"/>
      </c>
      <c r="L16" s="17">
        <f t="shared" si="8"/>
        <v>1</v>
      </c>
      <c r="M16" s="17">
        <f t="shared" si="4"/>
        <v>1</v>
      </c>
      <c r="N16" s="17">
        <f t="shared" si="5"/>
        <v>1</v>
      </c>
      <c r="O16" s="28"/>
      <c r="P16" s="17" t="str">
        <f t="shared" si="6"/>
        <v>BB</v>
      </c>
      <c r="Q16" s="16">
        <f>INT(VALUE(RIGHT($A16,LEN($A16)-2)))</f>
        <v>2</v>
      </c>
      <c r="R16" s="16">
        <f t="shared" si="7"/>
        <v>9</v>
      </c>
    </row>
    <row r="17" spans="1:18" ht="12.75">
      <c r="A17" s="13" t="s">
        <v>289</v>
      </c>
      <c r="B17" s="12" t="s">
        <v>407</v>
      </c>
      <c r="C17" s="13" t="s">
        <v>303</v>
      </c>
      <c r="D17" s="12">
        <v>4</v>
      </c>
      <c r="E17" s="12" t="s">
        <v>8</v>
      </c>
      <c r="F17" s="13">
        <v>405</v>
      </c>
      <c r="G17" s="13">
        <f aca="true" t="shared" si="11" ref="G17:G32">TRUNC(F17/100)</f>
        <v>4</v>
      </c>
      <c r="H17" s="13">
        <f t="shared" si="1"/>
        <v>5</v>
      </c>
      <c r="I17" s="16" t="e">
        <f>IF(LEFT(E17,1)="H",VLOOKUP(G17,$AE$3:$AF$10,2),0)</f>
        <v>#N/A</v>
      </c>
      <c r="J17" s="13">
        <f t="shared" si="2"/>
        <v>0</v>
      </c>
      <c r="K17" s="16" t="str">
        <f t="shared" si="3"/>
        <v>5/8</v>
      </c>
      <c r="L17" s="17">
        <f t="shared" si="8"/>
        <v>1</v>
      </c>
      <c r="M17" s="17">
        <f t="shared" si="4"/>
        <v>1</v>
      </c>
      <c r="N17" s="17">
        <f t="shared" si="5"/>
        <v>1</v>
      </c>
      <c r="O17" s="28"/>
      <c r="P17" s="17" t="str">
        <f t="shared" si="6"/>
        <v>BB</v>
      </c>
      <c r="Q17" s="16">
        <f t="shared" si="9"/>
        <v>2</v>
      </c>
      <c r="R17" s="16">
        <f t="shared" si="7"/>
        <v>16</v>
      </c>
    </row>
    <row r="18" spans="1:18" ht="12.75">
      <c r="A18" s="13" t="s">
        <v>290</v>
      </c>
      <c r="B18" s="12" t="s">
        <v>407</v>
      </c>
      <c r="C18" s="13" t="s">
        <v>306</v>
      </c>
      <c r="D18" s="12">
        <v>2</v>
      </c>
      <c r="E18" s="12" t="s">
        <v>242</v>
      </c>
      <c r="F18" s="13">
        <v>310</v>
      </c>
      <c r="G18" s="13">
        <f t="shared" si="11"/>
        <v>3</v>
      </c>
      <c r="H18" s="13">
        <f t="shared" si="1"/>
        <v>10</v>
      </c>
      <c r="I18" s="16">
        <f>IF(LEFT(E18,1)="H",VLOOKUP(G18,$AE$3:$AF$10,2),0)</f>
        <v>0</v>
      </c>
      <c r="J18" s="13">
        <f t="shared" si="2"/>
        <v>1</v>
      </c>
      <c r="K18" s="16" t="str">
        <f t="shared" si="3"/>
        <v>1/4</v>
      </c>
      <c r="L18" s="17">
        <f t="shared" si="8"/>
        <v>1</v>
      </c>
      <c r="M18" s="17">
        <f t="shared" si="4"/>
        <v>1</v>
      </c>
      <c r="N18" s="17">
        <f t="shared" si="5"/>
        <v>1</v>
      </c>
      <c r="O18" s="28"/>
      <c r="P18" s="17" t="str">
        <f t="shared" si="6"/>
        <v>BB</v>
      </c>
      <c r="Q18" s="16">
        <f t="shared" si="9"/>
        <v>2</v>
      </c>
      <c r="R18" s="16">
        <f t="shared" si="7"/>
        <v>20</v>
      </c>
    </row>
    <row r="19" spans="1:18" ht="12.75">
      <c r="A19" s="13" t="s">
        <v>292</v>
      </c>
      <c r="B19" s="12" t="s">
        <v>407</v>
      </c>
      <c r="C19" s="13" t="s">
        <v>304</v>
      </c>
      <c r="D19" s="12">
        <v>4</v>
      </c>
      <c r="E19" s="12" t="s">
        <v>242</v>
      </c>
      <c r="F19" s="13">
        <v>308</v>
      </c>
      <c r="G19" s="13">
        <f t="shared" si="11"/>
        <v>3</v>
      </c>
      <c r="H19" s="13">
        <f t="shared" si="1"/>
        <v>8</v>
      </c>
      <c r="I19" s="16">
        <f>IF(LEFT(E19,1)="H",VLOOKUP(G19,$AE$3:$AF$10,2),0)</f>
        <v>0</v>
      </c>
      <c r="J19" s="13">
        <f t="shared" si="2"/>
        <v>1</v>
      </c>
      <c r="K19" s="16">
        <f t="shared" si="3"/>
      </c>
      <c r="L19" s="17">
        <f t="shared" si="8"/>
        <v>1</v>
      </c>
      <c r="M19" s="17">
        <f t="shared" si="4"/>
        <v>1</v>
      </c>
      <c r="N19" s="17">
        <f t="shared" si="5"/>
        <v>1</v>
      </c>
      <c r="O19" s="28"/>
      <c r="P19" s="17" t="str">
        <f t="shared" si="6"/>
        <v>BB</v>
      </c>
      <c r="Q19" s="16">
        <f t="shared" si="9"/>
        <v>2</v>
      </c>
      <c r="R19" s="16">
        <f t="shared" si="7"/>
        <v>26</v>
      </c>
    </row>
    <row r="20" spans="1:18" ht="12.75">
      <c r="A20" s="13" t="s">
        <v>293</v>
      </c>
      <c r="B20" s="12" t="s">
        <v>407</v>
      </c>
      <c r="C20" s="13" t="s">
        <v>305</v>
      </c>
      <c r="D20" s="12">
        <v>4</v>
      </c>
      <c r="E20" s="12" t="s">
        <v>36</v>
      </c>
      <c r="F20" s="13">
        <v>308</v>
      </c>
      <c r="G20" s="13">
        <f t="shared" si="11"/>
        <v>3</v>
      </c>
      <c r="H20" s="13">
        <f t="shared" si="1"/>
        <v>8</v>
      </c>
      <c r="I20" s="16">
        <f>IF(LEFT(E20,1)="H",VLOOKUP(G20,$AE$3:$AF$10,2),0)</f>
        <v>0</v>
      </c>
      <c r="J20" s="13">
        <f t="shared" si="2"/>
        <v>1</v>
      </c>
      <c r="K20" s="16">
        <f t="shared" si="3"/>
      </c>
      <c r="L20" s="17">
        <f t="shared" si="8"/>
        <v>1</v>
      </c>
      <c r="M20" s="17">
        <f t="shared" si="4"/>
        <v>1</v>
      </c>
      <c r="N20" s="17">
        <f t="shared" si="5"/>
        <v>1</v>
      </c>
      <c r="O20" s="28"/>
      <c r="P20" s="17" t="str">
        <f t="shared" si="6"/>
        <v>BB</v>
      </c>
      <c r="Q20" s="16">
        <f t="shared" si="9"/>
        <v>2</v>
      </c>
      <c r="R20" s="16">
        <f t="shared" si="7"/>
        <v>30</v>
      </c>
    </row>
    <row r="21" spans="1:18" ht="12.75">
      <c r="A21" s="13" t="s">
        <v>551</v>
      </c>
      <c r="B21" s="12" t="s">
        <v>407</v>
      </c>
      <c r="C21" s="13" t="s">
        <v>552</v>
      </c>
      <c r="D21" s="12">
        <v>2</v>
      </c>
      <c r="E21" s="12" t="s">
        <v>151</v>
      </c>
      <c r="F21" s="13">
        <v>103</v>
      </c>
      <c r="G21" s="13">
        <f t="shared" si="11"/>
        <v>1</v>
      </c>
      <c r="H21" s="13">
        <f>F21-G21*100</f>
        <v>3</v>
      </c>
      <c r="I21" s="16">
        <f>IF(LEFT(E21,1)="H",VLOOKUP(G21,$AE$3:$AF$10,2),0)</f>
        <v>0</v>
      </c>
      <c r="J21" s="13">
        <f>(INT(H21/8))</f>
        <v>0</v>
      </c>
      <c r="K21" s="16" t="str">
        <f>IF((H21-8*J21)=2,"1/4",IF((H21-8*J21)=3,"3/8",IF((H21-8*J21)=4,"1/2",IF((H21-8*J21)=5,"5/8",IF((H21-8*J21)=6,"3/4",IF((H21-8*J21)=7,"7/8",IF((H21-8*J21)=8,"1","")))))))</f>
        <v>3/8</v>
      </c>
      <c r="L21" s="17">
        <f>IF(B21="b",1,IF(B21="d",1,IF(B21="e",1,0)))</f>
        <v>1</v>
      </c>
      <c r="M21" s="17">
        <f t="shared" si="4"/>
        <v>1</v>
      </c>
      <c r="N21" s="17">
        <f>IF($B21="a",1,IF($B21="b",1,IF($B21="c",1,IF(B21="d",1,0))))</f>
        <v>1</v>
      </c>
      <c r="O21" s="28"/>
      <c r="P21" s="17" t="str">
        <f>LEFT(A21,2)</f>
        <v>BB</v>
      </c>
      <c r="Q21" s="16">
        <f t="shared" si="9"/>
        <v>2</v>
      </c>
      <c r="R21" s="16">
        <f t="shared" si="7"/>
        <v>40</v>
      </c>
    </row>
    <row r="22" spans="1:18" ht="12.75">
      <c r="A22" s="13" t="s">
        <v>294</v>
      </c>
      <c r="B22" s="12" t="s">
        <v>407</v>
      </c>
      <c r="C22" s="13" t="s">
        <v>308</v>
      </c>
      <c r="D22" s="12">
        <v>4</v>
      </c>
      <c r="E22" s="12" t="s">
        <v>242</v>
      </c>
      <c r="F22" s="13">
        <v>308</v>
      </c>
      <c r="G22" s="13">
        <f t="shared" si="11"/>
        <v>3</v>
      </c>
      <c r="H22" s="13">
        <f t="shared" si="1"/>
        <v>8</v>
      </c>
      <c r="I22" s="16">
        <f>IF(LEFT(E22,1)="H",VLOOKUP(G22,$AE$3:$AF$10,2),0)</f>
        <v>0</v>
      </c>
      <c r="J22" s="13">
        <f t="shared" si="2"/>
        <v>1</v>
      </c>
      <c r="K22" s="16">
        <f t="shared" si="3"/>
      </c>
      <c r="L22" s="17">
        <f t="shared" si="8"/>
        <v>1</v>
      </c>
      <c r="M22" s="17">
        <f t="shared" si="4"/>
        <v>1</v>
      </c>
      <c r="N22" s="17">
        <f t="shared" si="5"/>
        <v>1</v>
      </c>
      <c r="O22" s="28"/>
      <c r="P22" s="17" t="str">
        <f t="shared" si="6"/>
        <v>BB</v>
      </c>
      <c r="Q22" s="16">
        <f t="shared" si="9"/>
        <v>3</v>
      </c>
      <c r="R22" s="16">
        <f t="shared" si="7"/>
        <v>5</v>
      </c>
    </row>
    <row r="23" spans="1:18" ht="12.75">
      <c r="A23" s="13" t="s">
        <v>295</v>
      </c>
      <c r="B23" s="12" t="s">
        <v>407</v>
      </c>
      <c r="C23" s="13" t="s">
        <v>309</v>
      </c>
      <c r="D23" s="12">
        <v>4</v>
      </c>
      <c r="E23" s="12" t="s">
        <v>8</v>
      </c>
      <c r="F23" s="13">
        <v>406</v>
      </c>
      <c r="G23" s="13">
        <f t="shared" si="11"/>
        <v>4</v>
      </c>
      <c r="H23" s="13">
        <f t="shared" si="1"/>
        <v>6</v>
      </c>
      <c r="I23" s="16" t="e">
        <f>IF(LEFT(E23,1)="H",VLOOKUP(G23,$AE$3:$AF$10,2),0)</f>
        <v>#N/A</v>
      </c>
      <c r="J23" s="13">
        <f t="shared" si="2"/>
        <v>0</v>
      </c>
      <c r="K23" s="16" t="str">
        <f t="shared" si="3"/>
        <v>3/4</v>
      </c>
      <c r="L23" s="17">
        <f t="shared" si="8"/>
        <v>1</v>
      </c>
      <c r="M23" s="17">
        <f t="shared" si="4"/>
        <v>1</v>
      </c>
      <c r="N23" s="17">
        <f t="shared" si="5"/>
        <v>1</v>
      </c>
      <c r="O23" s="28"/>
      <c r="P23" s="17" t="str">
        <f t="shared" si="6"/>
        <v>BB</v>
      </c>
      <c r="Q23" s="16">
        <f t="shared" si="9"/>
        <v>3</v>
      </c>
      <c r="R23" s="16">
        <f t="shared" si="7"/>
        <v>11</v>
      </c>
    </row>
    <row r="24" spans="1:18" ht="12.75">
      <c r="A24" s="13" t="s">
        <v>553</v>
      </c>
      <c r="B24" s="12" t="s">
        <v>407</v>
      </c>
      <c r="C24" s="13" t="s">
        <v>554</v>
      </c>
      <c r="D24" s="12">
        <v>2</v>
      </c>
      <c r="E24" s="12" t="s">
        <v>151</v>
      </c>
      <c r="F24" s="13">
        <v>103</v>
      </c>
      <c r="G24" s="13">
        <f t="shared" si="11"/>
        <v>1</v>
      </c>
      <c r="H24" s="13">
        <f>F24-G24*100</f>
        <v>3</v>
      </c>
      <c r="I24" s="16">
        <f>IF(LEFT(E24,1)="H",VLOOKUP(G24,$AE$3:$AF$10,2),0)</f>
        <v>0</v>
      </c>
      <c r="J24" s="13">
        <f>(INT(H24/8))</f>
        <v>0</v>
      </c>
      <c r="K24" s="16" t="str">
        <f>IF((H24-8*J24)=2,"1/4",IF((H24-8*J24)=3,"3/8",IF((H24-8*J24)=4,"1/2",IF((H24-8*J24)=5,"5/8",IF((H24-8*J24)=6,"3/4",IF((H24-8*J24)=7,"7/8",IF((H24-8*J24)=8,"1","")))))))</f>
        <v>3/8</v>
      </c>
      <c r="L24" s="17">
        <f>IF(B24="b",1,IF(B24="d",1,IF(B24="e",1,0)))</f>
        <v>1</v>
      </c>
      <c r="M24" s="17">
        <f t="shared" si="4"/>
        <v>1</v>
      </c>
      <c r="N24" s="17">
        <f>IF($B24="a",1,IF($B24="b",1,IF($B24="c",1,IF(B24="d",1,0))))</f>
        <v>1</v>
      </c>
      <c r="O24" s="28"/>
      <c r="P24" s="17" t="str">
        <f>LEFT(A24,2)</f>
        <v>BB</v>
      </c>
      <c r="Q24" s="16">
        <f t="shared" si="9"/>
        <v>3</v>
      </c>
      <c r="R24" s="16">
        <f t="shared" si="7"/>
        <v>25</v>
      </c>
    </row>
    <row r="25" spans="1:18" ht="12.75">
      <c r="A25" s="13" t="s">
        <v>296</v>
      </c>
      <c r="B25" s="12" t="s">
        <v>407</v>
      </c>
      <c r="C25" s="13" t="s">
        <v>310</v>
      </c>
      <c r="D25" s="12">
        <v>1</v>
      </c>
      <c r="E25" s="12" t="s">
        <v>36</v>
      </c>
      <c r="F25" s="13">
        <v>308</v>
      </c>
      <c r="G25" s="13">
        <f t="shared" si="11"/>
        <v>3</v>
      </c>
      <c r="H25" s="13">
        <f t="shared" si="1"/>
        <v>8</v>
      </c>
      <c r="I25" s="16">
        <f>IF(LEFT(E25,1)="H",VLOOKUP(G25,$AE$3:$AF$10,2),0)</f>
        <v>0</v>
      </c>
      <c r="J25" s="13">
        <f t="shared" si="2"/>
        <v>1</v>
      </c>
      <c r="K25" s="16">
        <f t="shared" si="3"/>
      </c>
      <c r="L25" s="17">
        <f t="shared" si="8"/>
        <v>1</v>
      </c>
      <c r="M25" s="17">
        <f t="shared" si="4"/>
        <v>1</v>
      </c>
      <c r="N25" s="17">
        <f t="shared" si="5"/>
        <v>1</v>
      </c>
      <c r="O25" s="28"/>
      <c r="P25" s="17" t="str">
        <f t="shared" si="6"/>
        <v>BB</v>
      </c>
      <c r="Q25" s="16">
        <f t="shared" si="9"/>
        <v>4</v>
      </c>
      <c r="R25" s="16">
        <f t="shared" si="7"/>
        <v>6</v>
      </c>
    </row>
    <row r="26" spans="1:18" ht="12.75">
      <c r="A26" s="13" t="s">
        <v>298</v>
      </c>
      <c r="B26" s="12" t="s">
        <v>409</v>
      </c>
      <c r="C26" s="13" t="s">
        <v>555</v>
      </c>
      <c r="D26" s="12">
        <v>2</v>
      </c>
      <c r="E26" s="12" t="s">
        <v>36</v>
      </c>
      <c r="F26" s="13">
        <v>310</v>
      </c>
      <c r="G26" s="13">
        <f t="shared" si="11"/>
        <v>3</v>
      </c>
      <c r="H26" s="13">
        <f t="shared" si="1"/>
        <v>10</v>
      </c>
      <c r="I26" s="16">
        <f>IF(LEFT(E26,1)="H",VLOOKUP(G26,$AE$3:$AF$10,2),0)</f>
        <v>0</v>
      </c>
      <c r="J26" s="13">
        <f t="shared" si="2"/>
        <v>1</v>
      </c>
      <c r="K26" s="16" t="str">
        <f t="shared" si="3"/>
        <v>1/4</v>
      </c>
      <c r="L26" s="17">
        <f t="shared" si="8"/>
        <v>0</v>
      </c>
      <c r="M26" s="17">
        <f t="shared" si="4"/>
        <v>0</v>
      </c>
      <c r="N26" s="17">
        <f t="shared" si="5"/>
        <v>0</v>
      </c>
      <c r="O26" s="28"/>
      <c r="P26" s="17" t="str">
        <f t="shared" si="6"/>
        <v>BB</v>
      </c>
      <c r="Q26" s="16">
        <f t="shared" si="9"/>
        <v>4</v>
      </c>
      <c r="R26" s="16">
        <f t="shared" si="7"/>
        <v>10</v>
      </c>
    </row>
    <row r="27" spans="1:18" ht="12.75">
      <c r="A27" s="13" t="s">
        <v>297</v>
      </c>
      <c r="B27" s="12"/>
      <c r="C27" s="13" t="s">
        <v>311</v>
      </c>
      <c r="D27" s="12">
        <v>2</v>
      </c>
      <c r="E27" s="12" t="s">
        <v>168</v>
      </c>
      <c r="F27" s="13">
        <v>1004</v>
      </c>
      <c r="G27" s="13">
        <f t="shared" si="11"/>
        <v>10</v>
      </c>
      <c r="H27" s="13">
        <f t="shared" si="1"/>
        <v>4</v>
      </c>
      <c r="I27" s="16">
        <f>IF(LEFT(E27,1)="H",VLOOKUP(G27,$AE$3:$AF$10,2),0)</f>
        <v>0</v>
      </c>
      <c r="J27" s="13">
        <f t="shared" si="2"/>
        <v>0</v>
      </c>
      <c r="K27" s="16" t="str">
        <f t="shared" si="3"/>
        <v>1/2</v>
      </c>
      <c r="L27" s="17">
        <f t="shared" si="8"/>
        <v>0</v>
      </c>
      <c r="M27" s="17">
        <f t="shared" si="4"/>
        <v>0</v>
      </c>
      <c r="N27" s="17">
        <f t="shared" si="5"/>
        <v>0</v>
      </c>
      <c r="O27" s="28"/>
      <c r="P27" s="17" t="str">
        <f t="shared" si="6"/>
        <v>BB</v>
      </c>
      <c r="Q27" s="16">
        <f t="shared" si="9"/>
        <v>4</v>
      </c>
      <c r="R27" s="16">
        <f t="shared" si="7"/>
        <v>13</v>
      </c>
    </row>
    <row r="28" spans="1:18" ht="12.75">
      <c r="A28" s="13" t="s">
        <v>299</v>
      </c>
      <c r="B28" s="12" t="s">
        <v>409</v>
      </c>
      <c r="C28" s="13" t="s">
        <v>312</v>
      </c>
      <c r="D28" s="12">
        <v>2</v>
      </c>
      <c r="E28" s="12" t="s">
        <v>8</v>
      </c>
      <c r="F28" s="13">
        <v>407</v>
      </c>
      <c r="G28" s="13">
        <f t="shared" si="11"/>
        <v>4</v>
      </c>
      <c r="H28" s="13">
        <f t="shared" si="1"/>
        <v>7</v>
      </c>
      <c r="I28" s="16" t="e">
        <f>IF(LEFT(E28,1)="H",VLOOKUP(G28,$AE$3:$AF$10,2),0)</f>
        <v>#N/A</v>
      </c>
      <c r="J28" s="13">
        <f t="shared" si="2"/>
        <v>0</v>
      </c>
      <c r="K28" s="16" t="str">
        <f t="shared" si="3"/>
        <v>7/8</v>
      </c>
      <c r="L28" s="17">
        <f t="shared" si="8"/>
        <v>0</v>
      </c>
      <c r="M28" s="17">
        <f t="shared" si="4"/>
        <v>0</v>
      </c>
      <c r="N28" s="17">
        <f t="shared" si="5"/>
        <v>0</v>
      </c>
      <c r="O28" s="28"/>
      <c r="P28" s="17" t="str">
        <f t="shared" si="6"/>
        <v>BB</v>
      </c>
      <c r="Q28" s="16">
        <f t="shared" si="9"/>
        <v>4</v>
      </c>
      <c r="R28" s="16">
        <f t="shared" si="7"/>
        <v>29</v>
      </c>
    </row>
    <row r="29" spans="1:18" ht="12.75">
      <c r="A29" s="13" t="s">
        <v>300</v>
      </c>
      <c r="B29" s="12" t="s">
        <v>409</v>
      </c>
      <c r="C29" s="13" t="s">
        <v>313</v>
      </c>
      <c r="D29" s="12">
        <v>2</v>
      </c>
      <c r="E29" s="12" t="s">
        <v>8</v>
      </c>
      <c r="F29" s="13">
        <v>405</v>
      </c>
      <c r="G29" s="13">
        <f t="shared" si="11"/>
        <v>4</v>
      </c>
      <c r="H29" s="13">
        <f t="shared" si="1"/>
        <v>5</v>
      </c>
      <c r="I29" s="16" t="e">
        <f>IF(LEFT(E29,1)="H",VLOOKUP(G29,$AE$3:$AF$10,2),0)</f>
        <v>#N/A</v>
      </c>
      <c r="J29" s="13">
        <f t="shared" si="2"/>
        <v>0</v>
      </c>
      <c r="K29" s="16" t="str">
        <f t="shared" si="3"/>
        <v>5/8</v>
      </c>
      <c r="L29" s="17">
        <f t="shared" si="8"/>
        <v>0</v>
      </c>
      <c r="M29" s="17">
        <f t="shared" si="4"/>
        <v>0</v>
      </c>
      <c r="N29" s="17">
        <f t="shared" si="5"/>
        <v>0</v>
      </c>
      <c r="O29" s="28"/>
      <c r="P29" s="17" t="str">
        <f t="shared" si="6"/>
        <v>BB</v>
      </c>
      <c r="Q29" s="16">
        <f t="shared" si="9"/>
        <v>4</v>
      </c>
      <c r="R29" s="16">
        <f t="shared" si="7"/>
        <v>39</v>
      </c>
    </row>
    <row r="30" spans="1:18" ht="12.75">
      <c r="A30" s="13" t="s">
        <v>301</v>
      </c>
      <c r="B30" s="12" t="s">
        <v>407</v>
      </c>
      <c r="C30" s="13" t="s">
        <v>315</v>
      </c>
      <c r="D30" s="12">
        <v>4</v>
      </c>
      <c r="E30" s="12" t="s">
        <v>8</v>
      </c>
      <c r="F30" s="13">
        <v>406</v>
      </c>
      <c r="G30" s="13">
        <f t="shared" si="11"/>
        <v>4</v>
      </c>
      <c r="H30" s="13">
        <f t="shared" si="1"/>
        <v>6</v>
      </c>
      <c r="I30" s="16" t="e">
        <f>IF(LEFT(E30,1)="H",VLOOKUP(G30,$AE$3:$AF$10,2),0)</f>
        <v>#N/A</v>
      </c>
      <c r="J30" s="13">
        <f t="shared" si="2"/>
        <v>0</v>
      </c>
      <c r="K30" s="16" t="str">
        <f t="shared" si="3"/>
        <v>3/4</v>
      </c>
      <c r="L30" s="17">
        <f t="shared" si="8"/>
        <v>1</v>
      </c>
      <c r="M30" s="17">
        <f t="shared" si="4"/>
        <v>1</v>
      </c>
      <c r="N30" s="17">
        <f t="shared" si="5"/>
        <v>1</v>
      </c>
      <c r="O30" s="28"/>
      <c r="P30" s="17" t="str">
        <f t="shared" si="6"/>
        <v>BC</v>
      </c>
      <c r="Q30" s="16">
        <f t="shared" si="9"/>
        <v>2</v>
      </c>
      <c r="R30" s="16">
        <f t="shared" si="7"/>
        <v>6</v>
      </c>
    </row>
    <row r="31" spans="1:18" ht="12.75">
      <c r="A31" s="13" t="s">
        <v>301</v>
      </c>
      <c r="B31" s="12" t="s">
        <v>407</v>
      </c>
      <c r="C31" s="13" t="s">
        <v>314</v>
      </c>
      <c r="D31" s="12">
        <v>6</v>
      </c>
      <c r="E31" s="12" t="s">
        <v>8</v>
      </c>
      <c r="F31" s="13">
        <v>406</v>
      </c>
      <c r="G31" s="13">
        <f t="shared" si="11"/>
        <v>4</v>
      </c>
      <c r="H31" s="13">
        <f t="shared" si="1"/>
        <v>6</v>
      </c>
      <c r="I31" s="16" t="e">
        <f>IF(LEFT(E31,1)="H",VLOOKUP(G31,$AE$3:$AF$10,2),0)</f>
        <v>#N/A</v>
      </c>
      <c r="J31" s="13">
        <f t="shared" si="2"/>
        <v>0</v>
      </c>
      <c r="K31" s="16" t="str">
        <f t="shared" si="3"/>
        <v>3/4</v>
      </c>
      <c r="L31" s="17">
        <f t="shared" si="8"/>
        <v>1</v>
      </c>
      <c r="M31" s="17">
        <f t="shared" si="4"/>
        <v>1</v>
      </c>
      <c r="N31" s="17">
        <f t="shared" si="5"/>
        <v>1</v>
      </c>
      <c r="O31" s="28"/>
      <c r="P31" s="17" t="str">
        <f t="shared" si="6"/>
        <v>BC</v>
      </c>
      <c r="Q31" s="16">
        <f t="shared" si="9"/>
        <v>2</v>
      </c>
      <c r="R31" s="16">
        <f t="shared" si="7"/>
        <v>6</v>
      </c>
    </row>
    <row r="32" spans="1:18" ht="12.75">
      <c r="A32" s="13" t="s">
        <v>302</v>
      </c>
      <c r="B32" s="12" t="s">
        <v>407</v>
      </c>
      <c r="C32" s="13" t="s">
        <v>314</v>
      </c>
      <c r="D32" s="12">
        <v>4</v>
      </c>
      <c r="E32" s="12" t="s">
        <v>36</v>
      </c>
      <c r="F32" s="13">
        <v>310</v>
      </c>
      <c r="G32" s="13">
        <f t="shared" si="11"/>
        <v>3</v>
      </c>
      <c r="H32" s="13">
        <f t="shared" si="1"/>
        <v>10</v>
      </c>
      <c r="I32" s="16">
        <f>IF(LEFT(E32,1)="H",VLOOKUP(G32,$AE$3:$AF$10,2),0)</f>
        <v>0</v>
      </c>
      <c r="J32" s="13">
        <f t="shared" si="2"/>
        <v>1</v>
      </c>
      <c r="K32" s="16" t="str">
        <f t="shared" si="3"/>
        <v>1/4</v>
      </c>
      <c r="L32" s="17">
        <f t="shared" si="8"/>
        <v>1</v>
      </c>
      <c r="M32" s="17">
        <f t="shared" si="4"/>
        <v>1</v>
      </c>
      <c r="N32" s="17">
        <f t="shared" si="5"/>
        <v>1</v>
      </c>
      <c r="O32" s="28"/>
      <c r="P32" s="17" t="str">
        <f t="shared" si="6"/>
        <v>BC</v>
      </c>
      <c r="Q32" s="16">
        <f t="shared" si="9"/>
        <v>3</v>
      </c>
      <c r="R32" s="16">
        <f t="shared" si="7"/>
        <v>20</v>
      </c>
    </row>
    <row r="33" spans="1:18" ht="12.75">
      <c r="A33" s="13" t="s">
        <v>318</v>
      </c>
      <c r="B33" s="12" t="s">
        <v>407</v>
      </c>
      <c r="C33" s="13" t="s">
        <v>324</v>
      </c>
      <c r="D33" s="12">
        <v>4</v>
      </c>
      <c r="E33" s="12" t="s">
        <v>242</v>
      </c>
      <c r="F33" s="13">
        <v>412</v>
      </c>
      <c r="G33" s="13">
        <f t="shared" si="10"/>
        <v>4</v>
      </c>
      <c r="H33" s="13">
        <f t="shared" si="1"/>
        <v>12</v>
      </c>
      <c r="I33" s="16">
        <f>IF(LEFT(E33,1)="H",VLOOKUP(G33,$AE$3:$AF$10,2),0)</f>
        <v>0</v>
      </c>
      <c r="J33" s="13">
        <f t="shared" si="2"/>
        <v>1</v>
      </c>
      <c r="K33" s="16" t="str">
        <f t="shared" si="3"/>
        <v>1/2</v>
      </c>
      <c r="L33" s="17">
        <f t="shared" si="8"/>
        <v>1</v>
      </c>
      <c r="M33" s="17">
        <f t="shared" si="4"/>
        <v>1</v>
      </c>
      <c r="N33" s="17">
        <f t="shared" si="5"/>
        <v>1</v>
      </c>
      <c r="O33" s="28"/>
      <c r="P33" s="17" t="str">
        <f t="shared" si="6"/>
        <v>BD</v>
      </c>
      <c r="Q33" s="16">
        <f>INT(VALUE(RIGHT($A33,LEN($A33)-2)))</f>
        <v>2</v>
      </c>
      <c r="R33" s="16">
        <f t="shared" si="7"/>
        <v>5</v>
      </c>
    </row>
    <row r="34" spans="1:18" ht="12.75">
      <c r="A34" s="13" t="s">
        <v>317</v>
      </c>
      <c r="B34" s="12" t="s">
        <v>409</v>
      </c>
      <c r="C34" s="13" t="s">
        <v>323</v>
      </c>
      <c r="D34" s="12">
        <v>3</v>
      </c>
      <c r="E34" s="12" t="s">
        <v>8</v>
      </c>
      <c r="F34" s="13">
        <v>407</v>
      </c>
      <c r="G34" s="13">
        <f aca="true" t="shared" si="12" ref="G34:G54">TRUNC(F34/100)</f>
        <v>4</v>
      </c>
      <c r="H34" s="13">
        <f t="shared" si="1"/>
        <v>7</v>
      </c>
      <c r="I34" s="16" t="e">
        <f>IF(LEFT(E34,1)="H",VLOOKUP(G34,$AE$3:$AF$10,2),0)</f>
        <v>#N/A</v>
      </c>
      <c r="J34" s="13">
        <f t="shared" si="2"/>
        <v>0</v>
      </c>
      <c r="K34" s="16" t="str">
        <f t="shared" si="3"/>
        <v>7/8</v>
      </c>
      <c r="L34" s="17">
        <f t="shared" si="8"/>
        <v>0</v>
      </c>
      <c r="M34" s="17">
        <f t="shared" si="4"/>
        <v>0</v>
      </c>
      <c r="N34" s="17">
        <f t="shared" si="5"/>
        <v>0</v>
      </c>
      <c r="O34" s="28"/>
      <c r="P34" s="17" t="str">
        <f t="shared" si="6"/>
        <v>BD</v>
      </c>
      <c r="Q34" s="16">
        <f t="shared" si="9"/>
        <v>2</v>
      </c>
      <c r="R34" s="16">
        <f t="shared" si="7"/>
        <v>12</v>
      </c>
    </row>
    <row r="35" spans="1:18" ht="12.75">
      <c r="A35" s="13" t="s">
        <v>319</v>
      </c>
      <c r="B35" s="12" t="s">
        <v>407</v>
      </c>
      <c r="C35" s="13" t="s">
        <v>325</v>
      </c>
      <c r="D35" s="12">
        <v>2</v>
      </c>
      <c r="E35" s="12" t="s">
        <v>242</v>
      </c>
      <c r="F35" s="13">
        <v>308</v>
      </c>
      <c r="G35" s="13">
        <f t="shared" si="12"/>
        <v>3</v>
      </c>
      <c r="H35" s="13">
        <f t="shared" si="1"/>
        <v>8</v>
      </c>
      <c r="I35" s="16">
        <f>IF(LEFT(E35,1)="H",VLOOKUP(G35,$AE$3:$AF$10,2),0)</f>
        <v>0</v>
      </c>
      <c r="J35" s="13">
        <f t="shared" si="2"/>
        <v>1</v>
      </c>
      <c r="K35" s="16">
        <f t="shared" si="3"/>
      </c>
      <c r="L35" s="17">
        <f t="shared" si="8"/>
        <v>1</v>
      </c>
      <c r="M35" s="17">
        <f t="shared" si="4"/>
        <v>1</v>
      </c>
      <c r="N35" s="17">
        <f t="shared" si="5"/>
        <v>1</v>
      </c>
      <c r="O35" s="28"/>
      <c r="P35" s="17" t="str">
        <f t="shared" si="6"/>
        <v>BD</v>
      </c>
      <c r="Q35" s="16">
        <f t="shared" si="9"/>
        <v>2</v>
      </c>
      <c r="R35" s="16">
        <f t="shared" si="7"/>
        <v>16</v>
      </c>
    </row>
    <row r="36" spans="1:18" ht="12.75">
      <c r="A36" s="13" t="s">
        <v>556</v>
      </c>
      <c r="B36" s="12" t="s">
        <v>412</v>
      </c>
      <c r="C36" s="13" t="s">
        <v>557</v>
      </c>
      <c r="D36" s="12">
        <v>4</v>
      </c>
      <c r="E36" s="12" t="s">
        <v>558</v>
      </c>
      <c r="F36" s="13"/>
      <c r="G36" s="13">
        <f t="shared" si="12"/>
        <v>0</v>
      </c>
      <c r="H36" s="13">
        <f>F36-G36*100</f>
        <v>0</v>
      </c>
      <c r="I36" s="16">
        <f>IF(LEFT(E36,1)="H",VLOOKUP(G36,$AE$3:$AF$10,2),0)</f>
        <v>0</v>
      </c>
      <c r="J36" s="13">
        <f>(INT(H36/8))</f>
        <v>0</v>
      </c>
      <c r="K36" s="16">
        <f>IF((H36-8*J36)=2,"1/4",IF((H36-8*J36)=3,"3/8",IF((H36-8*J36)=4,"1/2",IF((H36-8*J36)=5,"5/8",IF((H36-8*J36)=6,"3/4",IF((H36-8*J36)=7,"7/8",IF((H36-8*J36)=8,"1","")))))))</f>
      </c>
      <c r="L36" s="17">
        <f>IF(B36="b",1,IF(B36="d",1,IF(B36="e",1,0)))</f>
        <v>1</v>
      </c>
      <c r="M36" s="17">
        <f t="shared" si="4"/>
        <v>0</v>
      </c>
      <c r="N36" s="17">
        <f>IF($B36="a",1,IF($B36="b",1,IF($B36="c",1,IF(B36="d",1,0))))</f>
        <v>1</v>
      </c>
      <c r="O36" s="28"/>
      <c r="P36" s="17" t="str">
        <f>LEFT(A36,2)</f>
        <v>BD</v>
      </c>
      <c r="Q36" s="16">
        <f t="shared" si="9"/>
        <v>2</v>
      </c>
      <c r="R36" s="16">
        <f t="shared" si="7"/>
        <v>28</v>
      </c>
    </row>
    <row r="37" spans="1:18" ht="12.75">
      <c r="A37" s="13" t="s">
        <v>559</v>
      </c>
      <c r="B37" s="12" t="s">
        <v>412</v>
      </c>
      <c r="C37" s="13" t="s">
        <v>560</v>
      </c>
      <c r="D37" s="12">
        <v>2</v>
      </c>
      <c r="E37" s="12" t="s">
        <v>561</v>
      </c>
      <c r="F37" s="13"/>
      <c r="G37" s="13">
        <f t="shared" si="12"/>
        <v>0</v>
      </c>
      <c r="H37" s="13">
        <f>F37-G37*100</f>
        <v>0</v>
      </c>
      <c r="I37" s="16">
        <f>IF(LEFT(E37,1)="H",VLOOKUP(G37,$AE$3:$AF$10,2),0)</f>
        <v>0</v>
      </c>
      <c r="J37" s="13">
        <f>(INT(H37/8))</f>
        <v>0</v>
      </c>
      <c r="K37" s="16">
        <f>IF((H37-8*J37)=2,"1/4",IF((H37-8*J37)=3,"3/8",IF((H37-8*J37)=4,"1/2",IF((H37-8*J37)=5,"5/8",IF((H37-8*J37)=6,"3/4",IF((H37-8*J37)=7,"7/8",IF((H37-8*J37)=8,"1","")))))))</f>
      </c>
      <c r="L37" s="17">
        <f>IF(B37="b",1,IF(B37="d",1,IF(B37="e",1,0)))</f>
        <v>1</v>
      </c>
      <c r="M37" s="17">
        <f t="shared" si="4"/>
        <v>0</v>
      </c>
      <c r="N37" s="17">
        <f>IF($B37="a",1,IF($B37="b",1,IF($B37="c",1,IF(B37="d",1,0))))</f>
        <v>1</v>
      </c>
      <c r="O37" s="28"/>
      <c r="P37" s="17" t="str">
        <f>LEFT(A37,2)</f>
        <v>BD</v>
      </c>
      <c r="Q37" s="16">
        <f t="shared" si="9"/>
        <v>2</v>
      </c>
      <c r="R37" s="16">
        <f t="shared" si="7"/>
        <v>30</v>
      </c>
    </row>
    <row r="38" spans="1:18" ht="12.75">
      <c r="A38" s="13" t="s">
        <v>320</v>
      </c>
      <c r="B38" s="12" t="s">
        <v>409</v>
      </c>
      <c r="C38" s="13" t="s">
        <v>326</v>
      </c>
      <c r="D38" s="12">
        <v>2</v>
      </c>
      <c r="E38" s="12" t="s">
        <v>36</v>
      </c>
      <c r="F38" s="13">
        <v>306</v>
      </c>
      <c r="G38" s="13">
        <f t="shared" si="12"/>
        <v>3</v>
      </c>
      <c r="H38" s="13">
        <f t="shared" si="1"/>
        <v>6</v>
      </c>
      <c r="I38" s="16">
        <f>IF(LEFT(E38,1)="H",VLOOKUP(G38,$AE$3:$AF$10,2),0)</f>
        <v>0</v>
      </c>
      <c r="J38" s="13">
        <f t="shared" si="2"/>
        <v>0</v>
      </c>
      <c r="K38" s="16" t="str">
        <f t="shared" si="3"/>
        <v>3/4</v>
      </c>
      <c r="L38" s="17">
        <f t="shared" si="8"/>
        <v>0</v>
      </c>
      <c r="M38" s="17">
        <f t="shared" si="4"/>
        <v>0</v>
      </c>
      <c r="N38" s="17">
        <f t="shared" si="5"/>
        <v>0</v>
      </c>
      <c r="O38" s="28"/>
      <c r="P38" s="17" t="str">
        <f t="shared" si="6"/>
        <v>BD</v>
      </c>
      <c r="Q38" s="16">
        <f t="shared" si="9"/>
        <v>3</v>
      </c>
      <c r="R38" s="16">
        <f t="shared" si="7"/>
        <v>36</v>
      </c>
    </row>
    <row r="39" spans="1:18" ht="12.75">
      <c r="A39" s="13" t="s">
        <v>321</v>
      </c>
      <c r="B39" s="12" t="s">
        <v>407</v>
      </c>
      <c r="C39" s="13" t="s">
        <v>328</v>
      </c>
      <c r="D39" s="12">
        <v>1</v>
      </c>
      <c r="E39" s="12" t="s">
        <v>36</v>
      </c>
      <c r="F39" s="13">
        <v>410</v>
      </c>
      <c r="G39" s="13">
        <f t="shared" si="12"/>
        <v>4</v>
      </c>
      <c r="H39" s="13">
        <f t="shared" si="1"/>
        <v>10</v>
      </c>
      <c r="I39" s="16">
        <f>IF(LEFT(E39,1)="H",VLOOKUP(G39,$AE$3:$AF$10,2),0)</f>
        <v>0</v>
      </c>
      <c r="J39" s="13">
        <f t="shared" si="2"/>
        <v>1</v>
      </c>
      <c r="K39" s="16" t="str">
        <f t="shared" si="3"/>
        <v>1/4</v>
      </c>
      <c r="L39" s="17">
        <f t="shared" si="8"/>
        <v>1</v>
      </c>
      <c r="M39" s="17">
        <f t="shared" si="4"/>
        <v>1</v>
      </c>
      <c r="N39" s="17">
        <f t="shared" si="5"/>
        <v>1</v>
      </c>
      <c r="O39" s="28"/>
      <c r="P39" s="17" t="str">
        <f t="shared" si="6"/>
        <v>BD</v>
      </c>
      <c r="Q39" s="16">
        <f t="shared" si="9"/>
        <v>3</v>
      </c>
      <c r="R39" s="16">
        <f t="shared" si="7"/>
        <v>40</v>
      </c>
    </row>
    <row r="40" spans="1:18" ht="12.75">
      <c r="A40" s="13" t="s">
        <v>322</v>
      </c>
      <c r="B40" s="12"/>
      <c r="C40" s="13" t="s">
        <v>329</v>
      </c>
      <c r="D40" s="12">
        <v>12</v>
      </c>
      <c r="E40" s="12" t="s">
        <v>327</v>
      </c>
      <c r="F40" s="13">
        <v>604</v>
      </c>
      <c r="G40" s="13">
        <f t="shared" si="12"/>
        <v>6</v>
      </c>
      <c r="H40" s="13">
        <f t="shared" si="1"/>
        <v>4</v>
      </c>
      <c r="I40" s="16">
        <f>IF(LEFT(E40,1)="H",VLOOKUP(G40,$AE$3:$AF$10,2),0)</f>
        <v>0</v>
      </c>
      <c r="J40" s="13">
        <f t="shared" si="2"/>
        <v>0</v>
      </c>
      <c r="K40" s="16" t="str">
        <f t="shared" si="3"/>
        <v>1/2</v>
      </c>
      <c r="L40" s="17">
        <f t="shared" si="8"/>
        <v>0</v>
      </c>
      <c r="M40" s="17">
        <f t="shared" si="4"/>
        <v>0</v>
      </c>
      <c r="N40" s="17">
        <f t="shared" si="5"/>
        <v>0</v>
      </c>
      <c r="O40" s="28"/>
      <c r="P40" s="17" t="str">
        <f t="shared" si="6"/>
        <v>BD</v>
      </c>
      <c r="Q40" s="16">
        <f t="shared" si="9"/>
        <v>3</v>
      </c>
      <c r="R40" s="16">
        <f t="shared" si="7"/>
        <v>51</v>
      </c>
    </row>
    <row r="41" spans="1:18" ht="12.75">
      <c r="A41" s="13" t="s">
        <v>330</v>
      </c>
      <c r="B41" s="12"/>
      <c r="C41" s="13" t="s">
        <v>339</v>
      </c>
      <c r="D41" s="12">
        <v>12</v>
      </c>
      <c r="E41" s="12" t="s">
        <v>8</v>
      </c>
      <c r="F41" s="13">
        <v>508</v>
      </c>
      <c r="G41" s="13">
        <f t="shared" si="12"/>
        <v>5</v>
      </c>
      <c r="H41" s="13">
        <f t="shared" si="1"/>
        <v>8</v>
      </c>
      <c r="I41" s="16" t="e">
        <f>IF(LEFT(E41,1)="H",VLOOKUP(G41,$AE$3:$AF$10,2),0)</f>
        <v>#N/A</v>
      </c>
      <c r="J41" s="13">
        <f t="shared" si="2"/>
        <v>1</v>
      </c>
      <c r="K41" s="16">
        <f t="shared" si="3"/>
      </c>
      <c r="L41" s="17">
        <f t="shared" si="8"/>
        <v>0</v>
      </c>
      <c r="M41" s="17">
        <f t="shared" si="4"/>
        <v>0</v>
      </c>
      <c r="N41" s="17">
        <f t="shared" si="5"/>
        <v>0</v>
      </c>
      <c r="O41" s="28"/>
      <c r="P41" s="17" t="str">
        <f t="shared" si="6"/>
        <v>BF</v>
      </c>
      <c r="Q41" s="16">
        <f t="shared" si="9"/>
        <v>2</v>
      </c>
      <c r="R41" s="16">
        <f t="shared" si="7"/>
        <v>7</v>
      </c>
    </row>
    <row r="42" spans="1:18" ht="12.75">
      <c r="A42" s="13" t="s">
        <v>330</v>
      </c>
      <c r="B42" s="12"/>
      <c r="C42" s="13" t="s">
        <v>340</v>
      </c>
      <c r="D42" s="12">
        <v>4</v>
      </c>
      <c r="E42" s="12" t="s">
        <v>8</v>
      </c>
      <c r="F42" s="13">
        <v>506</v>
      </c>
      <c r="G42" s="13">
        <f t="shared" si="12"/>
        <v>5</v>
      </c>
      <c r="H42" s="13">
        <f t="shared" si="1"/>
        <v>6</v>
      </c>
      <c r="I42" s="16" t="e">
        <f>IF(LEFT(E42,1)="H",VLOOKUP(G42,$AE$3:$AF$10,2),0)</f>
        <v>#N/A</v>
      </c>
      <c r="J42" s="13">
        <f t="shared" si="2"/>
        <v>0</v>
      </c>
      <c r="K42" s="16" t="str">
        <f t="shared" si="3"/>
        <v>3/4</v>
      </c>
      <c r="L42" s="17">
        <f t="shared" si="8"/>
        <v>0</v>
      </c>
      <c r="M42" s="17">
        <f t="shared" si="4"/>
        <v>0</v>
      </c>
      <c r="N42" s="17">
        <f t="shared" si="5"/>
        <v>0</v>
      </c>
      <c r="O42" s="28"/>
      <c r="P42" s="17" t="str">
        <f t="shared" si="6"/>
        <v>BF</v>
      </c>
      <c r="Q42" s="16">
        <f t="shared" si="9"/>
        <v>2</v>
      </c>
      <c r="R42" s="16">
        <f t="shared" si="7"/>
        <v>7</v>
      </c>
    </row>
    <row r="43" spans="1:18" ht="12.75">
      <c r="A43" s="13" t="s">
        <v>334</v>
      </c>
      <c r="B43" s="12"/>
      <c r="C43" s="13" t="s">
        <v>344</v>
      </c>
      <c r="D43" s="12">
        <v>16</v>
      </c>
      <c r="E43" s="12" t="s">
        <v>242</v>
      </c>
      <c r="F43" s="13">
        <v>516</v>
      </c>
      <c r="G43" s="13">
        <f t="shared" si="12"/>
        <v>5</v>
      </c>
      <c r="H43" s="13">
        <f t="shared" si="1"/>
        <v>16</v>
      </c>
      <c r="I43" s="16">
        <f>IF(LEFT(E43,1)="H",VLOOKUP(G43,$AE$3:$AF$10,2),0)</f>
        <v>0</v>
      </c>
      <c r="J43" s="13">
        <f t="shared" si="2"/>
        <v>2</v>
      </c>
      <c r="K43" s="16">
        <f t="shared" si="3"/>
      </c>
      <c r="L43" s="17">
        <f t="shared" si="8"/>
        <v>0</v>
      </c>
      <c r="M43" s="17">
        <f t="shared" si="4"/>
        <v>0</v>
      </c>
      <c r="N43" s="17">
        <f t="shared" si="5"/>
        <v>0</v>
      </c>
      <c r="O43" s="28"/>
      <c r="P43" s="17" t="str">
        <f t="shared" si="6"/>
        <v>BF</v>
      </c>
      <c r="Q43" s="16">
        <f t="shared" si="9"/>
        <v>2</v>
      </c>
      <c r="R43" s="16">
        <f t="shared" si="7"/>
        <v>8</v>
      </c>
    </row>
    <row r="44" spans="1:18" ht="12.75">
      <c r="A44" s="13" t="s">
        <v>563</v>
      </c>
      <c r="B44" s="12" t="s">
        <v>407</v>
      </c>
      <c r="C44" s="13" t="s">
        <v>564</v>
      </c>
      <c r="D44" s="12">
        <v>4</v>
      </c>
      <c r="E44" s="12" t="s">
        <v>151</v>
      </c>
      <c r="F44" s="13">
        <v>103</v>
      </c>
      <c r="G44" s="13">
        <f t="shared" si="12"/>
        <v>1</v>
      </c>
      <c r="H44" s="13">
        <f>F44-G44*100</f>
        <v>3</v>
      </c>
      <c r="I44" s="16">
        <f>IF(LEFT(E44,1)="H",VLOOKUP(G44,$AE$3:$AF$10,2),0)</f>
        <v>0</v>
      </c>
      <c r="J44" s="13">
        <f>(INT(H44/8))</f>
        <v>0</v>
      </c>
      <c r="K44" s="16" t="str">
        <f>IF((H44-8*J44)=2,"1/4",IF((H44-8*J44)=3,"3/8",IF((H44-8*J44)=4,"1/2",IF((H44-8*J44)=5,"5/8",IF((H44-8*J44)=6,"3/4",IF((H44-8*J44)=7,"7/8",IF((H44-8*J44)=8,"1","")))))))</f>
        <v>3/8</v>
      </c>
      <c r="L44" s="17">
        <f>IF(B44="b",1,IF(B44="d",1,IF(B44="e",1,0)))</f>
        <v>1</v>
      </c>
      <c r="M44" s="17">
        <f t="shared" si="4"/>
        <v>1</v>
      </c>
      <c r="N44" s="17">
        <f>IF($B44="a",1,IF($B44="b",1,IF($B44="c",1,IF(B44="d",1,0))))</f>
        <v>1</v>
      </c>
      <c r="O44" s="28"/>
      <c r="P44" s="17" t="str">
        <f>LEFT(A44,2)</f>
        <v>BF</v>
      </c>
      <c r="Q44" s="16">
        <f t="shared" si="9"/>
        <v>2</v>
      </c>
      <c r="R44" s="16">
        <f t="shared" si="7"/>
        <v>21</v>
      </c>
    </row>
    <row r="45" spans="1:18" ht="12.75">
      <c r="A45" s="13" t="s">
        <v>333</v>
      </c>
      <c r="B45" s="12"/>
      <c r="C45" s="13" t="s">
        <v>343</v>
      </c>
      <c r="D45" s="12">
        <v>2</v>
      </c>
      <c r="E45" s="12" t="s">
        <v>472</v>
      </c>
      <c r="F45" s="13"/>
      <c r="G45" s="13">
        <f t="shared" si="12"/>
        <v>0</v>
      </c>
      <c r="H45" s="13">
        <f t="shared" si="1"/>
        <v>0</v>
      </c>
      <c r="I45" s="16">
        <f>IF(LEFT(E45,1)="H",VLOOKUP(G45,$AE$3:$AF$10,2),0)</f>
        <v>0</v>
      </c>
      <c r="J45" s="13">
        <f t="shared" si="2"/>
        <v>0</v>
      </c>
      <c r="K45" s="16">
        <f t="shared" si="3"/>
      </c>
      <c r="L45" s="17">
        <f t="shared" si="8"/>
        <v>0</v>
      </c>
      <c r="M45" s="17">
        <f t="shared" si="4"/>
        <v>0</v>
      </c>
      <c r="N45" s="17">
        <f t="shared" si="5"/>
        <v>0</v>
      </c>
      <c r="O45" s="28"/>
      <c r="P45" s="17" t="str">
        <f t="shared" si="6"/>
        <v>BF</v>
      </c>
      <c r="Q45" s="16">
        <f t="shared" si="9"/>
        <v>2</v>
      </c>
      <c r="R45" s="16">
        <f t="shared" si="7"/>
        <v>23</v>
      </c>
    </row>
    <row r="46" spans="1:18" ht="12.75">
      <c r="A46" s="13" t="s">
        <v>331</v>
      </c>
      <c r="B46" s="12" t="s">
        <v>409</v>
      </c>
      <c r="C46" s="13" t="s">
        <v>341</v>
      </c>
      <c r="D46" s="12">
        <v>4</v>
      </c>
      <c r="E46" s="12" t="s">
        <v>8</v>
      </c>
      <c r="F46" s="13">
        <v>406</v>
      </c>
      <c r="G46" s="13">
        <f t="shared" si="12"/>
        <v>4</v>
      </c>
      <c r="H46" s="13">
        <f t="shared" si="1"/>
        <v>6</v>
      </c>
      <c r="I46" s="16" t="e">
        <f>IF(LEFT(E46,1)="H",VLOOKUP(G46,$AE$3:$AF$10,2),0)</f>
        <v>#N/A</v>
      </c>
      <c r="J46" s="13">
        <f t="shared" si="2"/>
        <v>0</v>
      </c>
      <c r="K46" s="16" t="str">
        <f t="shared" si="3"/>
        <v>3/4</v>
      </c>
      <c r="L46" s="17">
        <f t="shared" si="8"/>
        <v>0</v>
      </c>
      <c r="M46" s="17">
        <f t="shared" si="4"/>
        <v>0</v>
      </c>
      <c r="N46" s="17">
        <f t="shared" si="5"/>
        <v>0</v>
      </c>
      <c r="O46" s="28"/>
      <c r="P46" s="17" t="str">
        <f t="shared" si="6"/>
        <v>BF</v>
      </c>
      <c r="Q46" s="16">
        <f t="shared" si="9"/>
        <v>2</v>
      </c>
      <c r="R46" s="16">
        <f t="shared" si="7"/>
        <v>24</v>
      </c>
    </row>
    <row r="47" spans="1:18" ht="12.75">
      <c r="A47" s="13" t="s">
        <v>332</v>
      </c>
      <c r="B47" s="12"/>
      <c r="C47" s="13" t="s">
        <v>342</v>
      </c>
      <c r="D47" s="12">
        <v>4</v>
      </c>
      <c r="E47" s="12" t="s">
        <v>281</v>
      </c>
      <c r="F47" s="13">
        <v>310</v>
      </c>
      <c r="G47" s="13">
        <f t="shared" si="12"/>
        <v>3</v>
      </c>
      <c r="H47" s="13">
        <f t="shared" si="1"/>
        <v>10</v>
      </c>
      <c r="I47" s="16">
        <f>IF(LEFT(E47,1)="H",VLOOKUP(G47,$AE$3:$AF$10,2),0)</f>
        <v>0</v>
      </c>
      <c r="J47" s="13">
        <f t="shared" si="2"/>
        <v>1</v>
      </c>
      <c r="K47" s="16" t="str">
        <f t="shared" si="3"/>
        <v>1/4</v>
      </c>
      <c r="L47" s="17">
        <f t="shared" si="8"/>
        <v>0</v>
      </c>
      <c r="M47" s="17">
        <f t="shared" si="4"/>
        <v>0</v>
      </c>
      <c r="N47" s="17">
        <f t="shared" si="5"/>
        <v>0</v>
      </c>
      <c r="O47" s="28"/>
      <c r="P47" s="17" t="str">
        <f t="shared" si="6"/>
        <v>BF</v>
      </c>
      <c r="Q47" s="16">
        <f t="shared" si="9"/>
        <v>2</v>
      </c>
      <c r="R47" s="16">
        <f t="shared" si="7"/>
        <v>27</v>
      </c>
    </row>
    <row r="48" spans="1:18" ht="12.75">
      <c r="A48" s="13" t="s">
        <v>335</v>
      </c>
      <c r="B48" s="12"/>
      <c r="C48" s="13" t="s">
        <v>345</v>
      </c>
      <c r="D48" s="12">
        <v>6</v>
      </c>
      <c r="E48" s="12" t="s">
        <v>346</v>
      </c>
      <c r="F48" s="13">
        <v>308</v>
      </c>
      <c r="G48" s="13">
        <f t="shared" si="12"/>
        <v>3</v>
      </c>
      <c r="H48" s="13">
        <f aca="true" t="shared" si="13" ref="H48:H92">F48-G48*100</f>
        <v>8</v>
      </c>
      <c r="I48" s="16">
        <f>IF(LEFT(E48,1)="H",VLOOKUP(G48,$AE$3:$AF$10,2),0)</f>
        <v>0</v>
      </c>
      <c r="J48" s="13">
        <f aca="true" t="shared" si="14" ref="J48:J92">(INT(H48/8))</f>
        <v>1</v>
      </c>
      <c r="K48" s="16">
        <f aca="true" t="shared" si="15" ref="K48:K92">IF((H48-8*J48)=2,"1/4",IF((H48-8*J48)=3,"3/8",IF((H48-8*J48)=4,"1/2",IF((H48-8*J48)=5,"5/8",IF((H48-8*J48)=6,"3/4",IF((H48-8*J48)=7,"7/8",IF((H48-8*J48)=8,"1","")))))))</f>
      </c>
      <c r="L48" s="17">
        <f t="shared" si="8"/>
        <v>0</v>
      </c>
      <c r="M48" s="17">
        <f aca="true" t="shared" si="16" ref="M48:M93">IF($B48="c",1,IF($B48="f",1,IF($B48="d",1,0)))</f>
        <v>0</v>
      </c>
      <c r="N48" s="17">
        <f t="shared" si="5"/>
        <v>0</v>
      </c>
      <c r="O48" s="28"/>
      <c r="P48" s="17" t="str">
        <f aca="true" t="shared" si="17" ref="P48:P92">LEFT(A48,2)</f>
        <v>BF</v>
      </c>
      <c r="Q48" s="16">
        <f t="shared" si="9"/>
        <v>3</v>
      </c>
      <c r="R48" s="16">
        <f aca="true" t="shared" si="18" ref="R48:R92">VALUE(RIGHT($A48,LEN($A48)-4))</f>
        <v>42</v>
      </c>
    </row>
    <row r="49" spans="1:18" ht="12.75">
      <c r="A49" s="13" t="s">
        <v>338</v>
      </c>
      <c r="B49" s="12"/>
      <c r="C49" s="13" t="s">
        <v>349</v>
      </c>
      <c r="D49" s="12">
        <v>6</v>
      </c>
      <c r="E49" s="12" t="s">
        <v>350</v>
      </c>
      <c r="F49" s="13">
        <v>1004</v>
      </c>
      <c r="G49" s="13">
        <f t="shared" si="12"/>
        <v>10</v>
      </c>
      <c r="H49" s="13">
        <f t="shared" si="13"/>
        <v>4</v>
      </c>
      <c r="I49" s="16">
        <f>IF(LEFT(E49,1)="H",VLOOKUP(G49,$AE$3:$AF$10,2),0)</f>
        <v>0</v>
      </c>
      <c r="J49" s="13">
        <f t="shared" si="14"/>
        <v>0</v>
      </c>
      <c r="K49" s="16" t="str">
        <f t="shared" si="15"/>
        <v>1/2</v>
      </c>
      <c r="L49" s="17">
        <f aca="true" t="shared" si="19" ref="L49:L93">IF(B49="b",1,IF(B49="d",1,IF(B49="e",1,0)))</f>
        <v>0</v>
      </c>
      <c r="M49" s="17">
        <f t="shared" si="16"/>
        <v>0</v>
      </c>
      <c r="N49" s="17">
        <f t="shared" si="5"/>
        <v>0</v>
      </c>
      <c r="O49" s="28"/>
      <c r="P49" s="17" t="str">
        <f t="shared" si="17"/>
        <v>BF</v>
      </c>
      <c r="Q49" s="16">
        <f t="shared" si="9"/>
        <v>3</v>
      </c>
      <c r="R49" s="16">
        <f t="shared" si="18"/>
        <v>43</v>
      </c>
    </row>
    <row r="50" spans="1:18" ht="12.75">
      <c r="A50" s="13" t="s">
        <v>337</v>
      </c>
      <c r="B50" s="12"/>
      <c r="C50" s="13" t="s">
        <v>348</v>
      </c>
      <c r="D50" s="12">
        <v>4</v>
      </c>
      <c r="E50" s="12" t="s">
        <v>562</v>
      </c>
      <c r="F50" s="13"/>
      <c r="G50" s="13">
        <f t="shared" si="12"/>
        <v>0</v>
      </c>
      <c r="H50" s="13">
        <f t="shared" si="13"/>
        <v>0</v>
      </c>
      <c r="I50" s="16">
        <f>IF(LEFT(E50,1)="H",VLOOKUP(G50,$AE$3:$AF$10,2),0)</f>
        <v>0</v>
      </c>
      <c r="J50" s="13">
        <f t="shared" si="14"/>
        <v>0</v>
      </c>
      <c r="K50" s="16">
        <f t="shared" si="15"/>
      </c>
      <c r="L50" s="17">
        <f t="shared" si="19"/>
        <v>0</v>
      </c>
      <c r="M50" s="17">
        <f t="shared" si="16"/>
        <v>0</v>
      </c>
      <c r="N50" s="17">
        <f t="shared" si="5"/>
        <v>0</v>
      </c>
      <c r="O50" s="28"/>
      <c r="P50" s="17" t="str">
        <f t="shared" si="17"/>
        <v>BF</v>
      </c>
      <c r="Q50" s="16">
        <f t="shared" si="9"/>
        <v>3</v>
      </c>
      <c r="R50" s="16">
        <f t="shared" si="18"/>
        <v>49</v>
      </c>
    </row>
    <row r="51" spans="1:18" ht="12.75">
      <c r="A51" s="13" t="s">
        <v>336</v>
      </c>
      <c r="B51" s="12"/>
      <c r="C51" s="13" t="s">
        <v>347</v>
      </c>
      <c r="D51" s="12">
        <v>4</v>
      </c>
      <c r="E51" s="12" t="s">
        <v>242</v>
      </c>
      <c r="F51" s="13">
        <v>516</v>
      </c>
      <c r="G51" s="13">
        <f t="shared" si="12"/>
        <v>5</v>
      </c>
      <c r="H51" s="13">
        <f t="shared" si="13"/>
        <v>16</v>
      </c>
      <c r="I51" s="16">
        <f>IF(LEFT(E51,1)="H",VLOOKUP(G51,$AE$3:$AF$10,2),0)</f>
        <v>0</v>
      </c>
      <c r="J51" s="13">
        <f t="shared" si="14"/>
        <v>2</v>
      </c>
      <c r="K51" s="16">
        <f t="shared" si="15"/>
      </c>
      <c r="L51" s="17">
        <f t="shared" si="19"/>
        <v>0</v>
      </c>
      <c r="M51" s="17">
        <f t="shared" si="16"/>
        <v>0</v>
      </c>
      <c r="N51" s="17">
        <f t="shared" si="5"/>
        <v>0</v>
      </c>
      <c r="O51" s="28"/>
      <c r="P51" s="17" t="str">
        <f t="shared" si="17"/>
        <v>BF</v>
      </c>
      <c r="Q51" s="16">
        <f t="shared" si="9"/>
        <v>3</v>
      </c>
      <c r="R51" s="16">
        <f t="shared" si="18"/>
        <v>54</v>
      </c>
    </row>
    <row r="52" spans="1:18" ht="12.75">
      <c r="A52" s="13" t="s">
        <v>351</v>
      </c>
      <c r="B52" s="12" t="s">
        <v>409</v>
      </c>
      <c r="C52" s="13" t="s">
        <v>357</v>
      </c>
      <c r="D52" s="12">
        <v>4</v>
      </c>
      <c r="E52" s="12" t="s">
        <v>36</v>
      </c>
      <c r="F52" s="13">
        <v>306</v>
      </c>
      <c r="G52" s="13">
        <f t="shared" si="12"/>
        <v>3</v>
      </c>
      <c r="H52" s="13">
        <f t="shared" si="13"/>
        <v>6</v>
      </c>
      <c r="I52" s="16">
        <f>IF(LEFT(E52,1)="H",VLOOKUP(G52,$AE$3:$AF$10,2),0)</f>
        <v>0</v>
      </c>
      <c r="J52" s="13">
        <f t="shared" si="14"/>
        <v>0</v>
      </c>
      <c r="K52" s="16" t="str">
        <f t="shared" si="15"/>
        <v>3/4</v>
      </c>
      <c r="L52" s="17">
        <f t="shared" si="19"/>
        <v>0</v>
      </c>
      <c r="M52" s="17">
        <f t="shared" si="16"/>
        <v>0</v>
      </c>
      <c r="N52" s="17">
        <f t="shared" si="5"/>
        <v>0</v>
      </c>
      <c r="O52" s="28"/>
      <c r="P52" s="17" t="str">
        <f t="shared" si="17"/>
        <v>BG</v>
      </c>
      <c r="Q52" s="16">
        <f t="shared" si="9"/>
        <v>2</v>
      </c>
      <c r="R52" s="16">
        <f t="shared" si="18"/>
        <v>8</v>
      </c>
    </row>
    <row r="53" spans="1:18" ht="12.75">
      <c r="A53" s="13" t="s">
        <v>352</v>
      </c>
      <c r="B53" s="12" t="s">
        <v>407</v>
      </c>
      <c r="C53" s="13" t="s">
        <v>358</v>
      </c>
      <c r="D53" s="12">
        <v>4</v>
      </c>
      <c r="E53" s="12" t="s">
        <v>8</v>
      </c>
      <c r="F53" s="13">
        <v>405</v>
      </c>
      <c r="G53" s="13">
        <f t="shared" si="12"/>
        <v>4</v>
      </c>
      <c r="H53" s="13">
        <f t="shared" si="13"/>
        <v>5</v>
      </c>
      <c r="I53" s="16" t="e">
        <f>IF(LEFT(E53,1)="H",VLOOKUP(G53,$AE$3:$AF$10,2),0)</f>
        <v>#N/A</v>
      </c>
      <c r="J53" s="13">
        <f t="shared" si="14"/>
        <v>0</v>
      </c>
      <c r="K53" s="16" t="str">
        <f t="shared" si="15"/>
        <v>5/8</v>
      </c>
      <c r="L53" s="17">
        <f t="shared" si="19"/>
        <v>1</v>
      </c>
      <c r="M53" s="17">
        <f t="shared" si="16"/>
        <v>1</v>
      </c>
      <c r="N53" s="17">
        <f t="shared" si="5"/>
        <v>1</v>
      </c>
      <c r="O53" s="28"/>
      <c r="P53" s="17" t="str">
        <f t="shared" si="17"/>
        <v>BG</v>
      </c>
      <c r="Q53" s="16">
        <f t="shared" si="9"/>
        <v>2</v>
      </c>
      <c r="R53" s="16">
        <f t="shared" si="18"/>
        <v>11</v>
      </c>
    </row>
    <row r="54" spans="1:18" ht="12.75">
      <c r="A54" s="13" t="s">
        <v>353</v>
      </c>
      <c r="B54" s="12" t="s">
        <v>409</v>
      </c>
      <c r="C54" s="13" t="s">
        <v>359</v>
      </c>
      <c r="D54" s="12">
        <v>4</v>
      </c>
      <c r="E54" s="12" t="s">
        <v>36</v>
      </c>
      <c r="F54" s="13">
        <v>408</v>
      </c>
      <c r="G54" s="13">
        <f t="shared" si="12"/>
        <v>4</v>
      </c>
      <c r="H54" s="13">
        <f t="shared" si="13"/>
        <v>8</v>
      </c>
      <c r="I54" s="16">
        <f>IF(LEFT(E54,1)="H",VLOOKUP(G54,$AE$3:$AF$10,2),0)</f>
        <v>0</v>
      </c>
      <c r="J54" s="13">
        <f t="shared" si="14"/>
        <v>1</v>
      </c>
      <c r="K54" s="16">
        <f t="shared" si="15"/>
      </c>
      <c r="L54" s="17">
        <f t="shared" si="19"/>
        <v>0</v>
      </c>
      <c r="M54" s="17">
        <f t="shared" si="16"/>
        <v>0</v>
      </c>
      <c r="N54" s="17">
        <f t="shared" si="5"/>
        <v>0</v>
      </c>
      <c r="O54" s="28"/>
      <c r="P54" s="17" t="str">
        <f t="shared" si="17"/>
        <v>BG</v>
      </c>
      <c r="Q54" s="16">
        <f t="shared" si="9"/>
        <v>2</v>
      </c>
      <c r="R54" s="16">
        <f t="shared" si="18"/>
        <v>18</v>
      </c>
    </row>
    <row r="55" spans="1:18" ht="12.75">
      <c r="A55" s="13" t="s">
        <v>354</v>
      </c>
      <c r="B55" s="12" t="s">
        <v>407</v>
      </c>
      <c r="C55" s="13" t="s">
        <v>360</v>
      </c>
      <c r="D55" s="12">
        <v>4</v>
      </c>
      <c r="E55" s="12" t="s">
        <v>36</v>
      </c>
      <c r="F55" s="13">
        <v>310</v>
      </c>
      <c r="G55" s="13">
        <f t="shared" si="10"/>
        <v>3</v>
      </c>
      <c r="H55" s="13">
        <f t="shared" si="13"/>
        <v>10</v>
      </c>
      <c r="I55" s="16">
        <f>IF(LEFT(E55,1)="H",VLOOKUP(G55,$AE$3:$AF$10,2),0)</f>
        <v>0</v>
      </c>
      <c r="J55" s="13">
        <f t="shared" si="14"/>
        <v>1</v>
      </c>
      <c r="K55" s="16" t="str">
        <f t="shared" si="15"/>
        <v>1/4</v>
      </c>
      <c r="L55" s="17">
        <f t="shared" si="19"/>
        <v>1</v>
      </c>
      <c r="M55" s="17">
        <f t="shared" si="16"/>
        <v>1</v>
      </c>
      <c r="N55" s="17">
        <f t="shared" si="5"/>
        <v>1</v>
      </c>
      <c r="O55" s="28"/>
      <c r="P55" s="17" t="str">
        <f t="shared" si="17"/>
        <v>BG</v>
      </c>
      <c r="Q55" s="16">
        <f t="shared" si="9"/>
        <v>2</v>
      </c>
      <c r="R55" s="16">
        <f t="shared" si="18"/>
        <v>33</v>
      </c>
    </row>
    <row r="56" spans="1:18" ht="12.75">
      <c r="A56" s="13" t="s">
        <v>355</v>
      </c>
      <c r="B56" s="12" t="s">
        <v>409</v>
      </c>
      <c r="C56" s="13" t="s">
        <v>360</v>
      </c>
      <c r="D56" s="12">
        <v>4</v>
      </c>
      <c r="E56" s="12" t="s">
        <v>566</v>
      </c>
      <c r="F56" s="13"/>
      <c r="G56" s="13">
        <f aca="true" t="shared" si="20" ref="G56:G93">TRUNC(F56/100)</f>
        <v>0</v>
      </c>
      <c r="H56" s="13">
        <f t="shared" si="13"/>
        <v>0</v>
      </c>
      <c r="I56" s="16">
        <f>IF(LEFT(E56,1)="H",VLOOKUP(G56,$AE$3:$AF$10,2),0)</f>
        <v>0</v>
      </c>
      <c r="J56" s="13">
        <f t="shared" si="14"/>
        <v>0</v>
      </c>
      <c r="K56" s="16">
        <f t="shared" si="15"/>
      </c>
      <c r="L56" s="17">
        <f t="shared" si="19"/>
        <v>0</v>
      </c>
      <c r="M56" s="17">
        <f t="shared" si="16"/>
        <v>0</v>
      </c>
      <c r="N56" s="17">
        <f t="shared" si="5"/>
        <v>0</v>
      </c>
      <c r="O56" s="28"/>
      <c r="P56" s="17" t="str">
        <f t="shared" si="17"/>
        <v>BG</v>
      </c>
      <c r="Q56" s="16">
        <f t="shared" si="9"/>
        <v>2</v>
      </c>
      <c r="R56" s="16">
        <f t="shared" si="18"/>
        <v>34</v>
      </c>
    </row>
    <row r="57" spans="1:18" ht="12.75">
      <c r="A57" s="13" t="s">
        <v>565</v>
      </c>
      <c r="B57" s="12" t="s">
        <v>410</v>
      </c>
      <c r="C57" s="13" t="s">
        <v>360</v>
      </c>
      <c r="D57" s="12">
        <v>8</v>
      </c>
      <c r="E57" s="12" t="s">
        <v>350</v>
      </c>
      <c r="F57" s="13">
        <v>1004</v>
      </c>
      <c r="G57" s="13">
        <f t="shared" si="20"/>
        <v>10</v>
      </c>
      <c r="H57" s="13">
        <f>F57-G57*100</f>
        <v>4</v>
      </c>
      <c r="I57" s="16">
        <f>IF(LEFT(E57,1)="H",VLOOKUP(G57,$AE$3:$AF$10,2),0)</f>
        <v>0</v>
      </c>
      <c r="J57" s="13">
        <f>(INT(H57/8))</f>
        <v>0</v>
      </c>
      <c r="K57" s="16" t="str">
        <f>IF((H57-8*J57)=2,"1/4",IF((H57-8*J57)=3,"3/8",IF((H57-8*J57)=4,"1/2",IF((H57-8*J57)=5,"5/8",IF((H57-8*J57)=6,"3/4",IF((H57-8*J57)=7,"7/8",IF((H57-8*J57)=8,"1","")))))))</f>
        <v>1/2</v>
      </c>
      <c r="L57" s="17">
        <f>IF(B57="b",1,IF(B57="d",1,IF(B57="e",1,0)))</f>
        <v>0</v>
      </c>
      <c r="M57" s="17">
        <f t="shared" si="16"/>
        <v>1</v>
      </c>
      <c r="N57" s="17">
        <f>IF($B57="a",1,IF($B57="b",1,IF($B57="c",1,IF(B57="d",1,0))))</f>
        <v>0</v>
      </c>
      <c r="O57" s="28"/>
      <c r="P57" s="17" t="str">
        <f>LEFT(A57,2)</f>
        <v>BG</v>
      </c>
      <c r="Q57" s="16">
        <f t="shared" si="9"/>
        <v>3</v>
      </c>
      <c r="R57" s="16">
        <f t="shared" si="18"/>
        <v>50</v>
      </c>
    </row>
    <row r="58" spans="1:18" ht="12.75">
      <c r="A58" s="13" t="s">
        <v>567</v>
      </c>
      <c r="B58" s="12" t="s">
        <v>410</v>
      </c>
      <c r="C58" s="13" t="s">
        <v>569</v>
      </c>
      <c r="D58" s="12">
        <v>4</v>
      </c>
      <c r="E58" s="12" t="s">
        <v>281</v>
      </c>
      <c r="F58" s="13">
        <v>206</v>
      </c>
      <c r="G58" s="13">
        <f t="shared" si="20"/>
        <v>2</v>
      </c>
      <c r="H58" s="13">
        <f>F58-G58*100</f>
        <v>6</v>
      </c>
      <c r="I58" s="16">
        <f>IF(LEFT(E58,1)="H",VLOOKUP(G58,$AE$3:$AF$10,2),0)</f>
        <v>0</v>
      </c>
      <c r="J58" s="13">
        <f>(INT(H58/8))</f>
        <v>0</v>
      </c>
      <c r="K58" s="16" t="str">
        <f>IF((H58-8*J58)=2,"1/4",IF((H58-8*J58)=3,"3/8",IF((H58-8*J58)=4,"1/2",IF((H58-8*J58)=5,"5/8",IF((H58-8*J58)=6,"3/4",IF((H58-8*J58)=7,"7/8",IF((H58-8*J58)=8,"1","")))))))</f>
        <v>3/4</v>
      </c>
      <c r="L58" s="17">
        <f>IF(B58="b",1,IF(B58="d",1,IF(B58="e",1,0)))</f>
        <v>0</v>
      </c>
      <c r="M58" s="17">
        <f t="shared" si="16"/>
        <v>1</v>
      </c>
      <c r="N58" s="17">
        <f>IF($B58="a",1,IF($B58="b",1,IF($B58="c",1,IF(B58="d",1,0))))</f>
        <v>0</v>
      </c>
      <c r="O58" s="28"/>
      <c r="P58" s="17" t="str">
        <f>LEFT(A58,2)</f>
        <v>BG</v>
      </c>
      <c r="Q58" s="16">
        <f t="shared" si="9"/>
        <v>3</v>
      </c>
      <c r="R58" s="16">
        <f t="shared" si="18"/>
        <v>33</v>
      </c>
    </row>
    <row r="59" spans="1:18" ht="12.75">
      <c r="A59" s="13" t="s">
        <v>568</v>
      </c>
      <c r="B59" s="12" t="s">
        <v>410</v>
      </c>
      <c r="C59" s="13" t="s">
        <v>569</v>
      </c>
      <c r="D59" s="12">
        <v>4</v>
      </c>
      <c r="E59" s="12" t="s">
        <v>36</v>
      </c>
      <c r="F59" s="13">
        <v>204</v>
      </c>
      <c r="G59" s="13">
        <f t="shared" si="20"/>
        <v>2</v>
      </c>
      <c r="H59" s="13">
        <f>F59-G59*100</f>
        <v>4</v>
      </c>
      <c r="I59" s="16">
        <f>IF(LEFT(E59,1)="H",VLOOKUP(G59,$AE$3:$AF$10,2),0)</f>
        <v>0</v>
      </c>
      <c r="J59" s="13">
        <f>(INT(H59/8))</f>
        <v>0</v>
      </c>
      <c r="K59" s="16" t="str">
        <f>IF((H59-8*J59)=2,"1/4",IF((H59-8*J59)=3,"3/8",IF((H59-8*J59)=4,"1/2",IF((H59-8*J59)=5,"5/8",IF((H59-8*J59)=6,"3/4",IF((H59-8*J59)=7,"7/8",IF((H59-8*J59)=8,"1","")))))))</f>
        <v>1/2</v>
      </c>
      <c r="L59" s="17">
        <f>IF(B59="b",1,IF(B59="d",1,IF(B59="e",1,0)))</f>
        <v>0</v>
      </c>
      <c r="M59" s="17">
        <f t="shared" si="16"/>
        <v>1</v>
      </c>
      <c r="N59" s="17">
        <f>IF($B59="a",1,IF($B59="b",1,IF($B59="c",1,IF(B59="d",1,0))))</f>
        <v>0</v>
      </c>
      <c r="O59" s="28"/>
      <c r="P59" s="17" t="str">
        <f>LEFT(A59,2)</f>
        <v>BG</v>
      </c>
      <c r="Q59" s="16">
        <f t="shared" si="9"/>
        <v>3</v>
      </c>
      <c r="R59" s="16">
        <f t="shared" si="18"/>
        <v>44</v>
      </c>
    </row>
    <row r="60" spans="1:18" ht="12.75">
      <c r="A60" s="13" t="s">
        <v>356</v>
      </c>
      <c r="B60" s="12" t="s">
        <v>407</v>
      </c>
      <c r="C60" s="13" t="s">
        <v>361</v>
      </c>
      <c r="D60" s="12">
        <v>1</v>
      </c>
      <c r="E60" s="12" t="s">
        <v>8</v>
      </c>
      <c r="F60" s="13">
        <v>408</v>
      </c>
      <c r="G60" s="13">
        <f t="shared" si="20"/>
        <v>4</v>
      </c>
      <c r="H60" s="13">
        <f t="shared" si="13"/>
        <v>8</v>
      </c>
      <c r="I60" s="16" t="e">
        <f>IF(LEFT(E60,1)="H",VLOOKUP(G60,$AE$3:$AF$10,2),0)</f>
        <v>#N/A</v>
      </c>
      <c r="J60" s="13">
        <f t="shared" si="14"/>
        <v>1</v>
      </c>
      <c r="K60" s="16">
        <f t="shared" si="15"/>
      </c>
      <c r="L60" s="17">
        <f t="shared" si="19"/>
        <v>1</v>
      </c>
      <c r="M60" s="17">
        <f t="shared" si="16"/>
        <v>1</v>
      </c>
      <c r="N60" s="17">
        <f t="shared" si="5"/>
        <v>1</v>
      </c>
      <c r="O60" s="28"/>
      <c r="P60" s="17" t="str">
        <f t="shared" si="17"/>
        <v>BH</v>
      </c>
      <c r="Q60" s="16">
        <f t="shared" si="9"/>
        <v>2</v>
      </c>
      <c r="R60" s="16">
        <f t="shared" si="18"/>
        <v>27</v>
      </c>
    </row>
    <row r="61" spans="1:18" ht="12.75">
      <c r="A61" s="13" t="s">
        <v>570</v>
      </c>
      <c r="B61" s="12" t="s">
        <v>407</v>
      </c>
      <c r="C61" s="13" t="s">
        <v>575</v>
      </c>
      <c r="D61" s="12">
        <v>8</v>
      </c>
      <c r="E61" s="12" t="s">
        <v>577</v>
      </c>
      <c r="F61" s="13"/>
      <c r="G61" s="13">
        <f t="shared" si="20"/>
        <v>0</v>
      </c>
      <c r="H61" s="13">
        <f>F61-G61*100</f>
        <v>0</v>
      </c>
      <c r="I61" s="16">
        <f>IF(LEFT(E61,1)="H",VLOOKUP(G61,$AE$3:$AF$10,2),0)</f>
        <v>0</v>
      </c>
      <c r="J61" s="13">
        <f>(INT(H61/8))</f>
        <v>0</v>
      </c>
      <c r="K61" s="16">
        <f>IF((H61-8*J61)=2,"1/4",IF((H61-8*J61)=3,"3/8",IF((H61-8*J61)=4,"1/2",IF((H61-8*J61)=5,"5/8",IF((H61-8*J61)=6,"3/4",IF((H61-8*J61)=7,"7/8",IF((H61-8*J61)=8,"1","")))))))</f>
      </c>
      <c r="L61" s="17">
        <f>IF(B61="b",1,IF(B61="d",1,IF(B61="e",1,0)))</f>
        <v>1</v>
      </c>
      <c r="M61" s="17">
        <f t="shared" si="16"/>
        <v>1</v>
      </c>
      <c r="N61" s="17">
        <f>IF($B61="a",1,IF($B61="b",1,IF($B61="c",1,IF(B61="d",1,0))))</f>
        <v>1</v>
      </c>
      <c r="O61" s="28"/>
      <c r="P61" s="17" t="str">
        <f>LEFT(A61,2)</f>
        <v>BH</v>
      </c>
      <c r="Q61" s="16">
        <f t="shared" si="9"/>
        <v>2</v>
      </c>
      <c r="R61" s="16">
        <f t="shared" si="18"/>
        <v>16</v>
      </c>
    </row>
    <row r="62" spans="1:18" ht="12.75">
      <c r="A62" s="13" t="s">
        <v>571</v>
      </c>
      <c r="B62" s="12" t="s">
        <v>407</v>
      </c>
      <c r="C62" s="13" t="s">
        <v>575</v>
      </c>
      <c r="D62" s="12">
        <v>2</v>
      </c>
      <c r="E62" s="12" t="s">
        <v>576</v>
      </c>
      <c r="F62" s="13"/>
      <c r="G62" s="13">
        <f t="shared" si="20"/>
        <v>0</v>
      </c>
      <c r="H62" s="13">
        <f>F62-G62*100</f>
        <v>0</v>
      </c>
      <c r="I62" s="16">
        <f>IF(LEFT(E62,1)="H",VLOOKUP(G62,$AE$3:$AF$10,2),0)</f>
        <v>0</v>
      </c>
      <c r="J62" s="13">
        <f>(INT(H62/8))</f>
        <v>0</v>
      </c>
      <c r="K62" s="16">
        <f>IF((H62-8*J62)=2,"1/4",IF((H62-8*J62)=3,"3/8",IF((H62-8*J62)=4,"1/2",IF((H62-8*J62)=5,"5/8",IF((H62-8*J62)=6,"3/4",IF((H62-8*J62)=7,"7/8",IF((H62-8*J62)=8,"1","")))))))</f>
      </c>
      <c r="L62" s="17">
        <f>IF(B62="b",1,IF(B62="d",1,IF(B62="e",1,0)))</f>
        <v>1</v>
      </c>
      <c r="M62" s="17">
        <f t="shared" si="16"/>
        <v>1</v>
      </c>
      <c r="N62" s="17">
        <f>IF($B62="a",1,IF($B62="b",1,IF($B62="c",1,IF(B62="d",1,0))))</f>
        <v>1</v>
      </c>
      <c r="O62" s="28"/>
      <c r="P62" s="17" t="str">
        <f>LEFT(A62,2)</f>
        <v>BH</v>
      </c>
      <c r="Q62" s="16">
        <f t="shared" si="9"/>
        <v>2</v>
      </c>
      <c r="R62" s="16">
        <f t="shared" si="18"/>
        <v>17</v>
      </c>
    </row>
    <row r="63" spans="1:18" ht="12.75">
      <c r="A63" s="13" t="s">
        <v>572</v>
      </c>
      <c r="B63" s="12" t="s">
        <v>407</v>
      </c>
      <c r="C63" s="13" t="s">
        <v>575</v>
      </c>
      <c r="D63" s="12">
        <v>2</v>
      </c>
      <c r="E63" s="12" t="s">
        <v>281</v>
      </c>
      <c r="F63" s="13">
        <v>203</v>
      </c>
      <c r="G63" s="13">
        <f t="shared" si="20"/>
        <v>2</v>
      </c>
      <c r="H63" s="13">
        <f>F63-G63*100</f>
        <v>3</v>
      </c>
      <c r="I63" s="16">
        <f>IF(LEFT(E63,1)="H",VLOOKUP(G63,$AE$3:$AF$10,2),0)</f>
        <v>0</v>
      </c>
      <c r="J63" s="13">
        <f>(INT(H63/8))</f>
        <v>0</v>
      </c>
      <c r="K63" s="16" t="str">
        <f>IF((H63-8*J63)=2,"1/4",IF((H63-8*J63)=3,"3/8",IF((H63-8*J63)=4,"1/2",IF((H63-8*J63)=5,"5/8",IF((H63-8*J63)=6,"3/4",IF((H63-8*J63)=7,"7/8",IF((H63-8*J63)=8,"1","")))))))</f>
        <v>3/8</v>
      </c>
      <c r="L63" s="17">
        <f>IF(B63="b",1,IF(B63="d",1,IF(B63="e",1,0)))</f>
        <v>1</v>
      </c>
      <c r="M63" s="17">
        <f t="shared" si="16"/>
        <v>1</v>
      </c>
      <c r="N63" s="17">
        <f>IF($B63="a",1,IF($B63="b",1,IF($B63="c",1,IF(B63="d",1,0))))</f>
        <v>1</v>
      </c>
      <c r="O63" s="28"/>
      <c r="P63" s="17" t="str">
        <f>LEFT(A63,2)</f>
        <v>BH</v>
      </c>
      <c r="Q63" s="16">
        <f t="shared" si="9"/>
        <v>2</v>
      </c>
      <c r="R63" s="16">
        <f t="shared" si="18"/>
        <v>18</v>
      </c>
    </row>
    <row r="64" spans="1:18" ht="12.75">
      <c r="A64" s="13" t="s">
        <v>573</v>
      </c>
      <c r="B64" s="12" t="s">
        <v>407</v>
      </c>
      <c r="C64" s="13" t="s">
        <v>575</v>
      </c>
      <c r="D64" s="12">
        <v>4</v>
      </c>
      <c r="E64" s="12" t="s">
        <v>576</v>
      </c>
      <c r="F64" s="13"/>
      <c r="G64" s="13">
        <f t="shared" si="20"/>
        <v>0</v>
      </c>
      <c r="H64" s="13">
        <f>F64-G64*100</f>
        <v>0</v>
      </c>
      <c r="I64" s="16">
        <f>IF(LEFT(E64,1)="H",VLOOKUP(G64,$AE$3:$AF$10,2),0)</f>
        <v>0</v>
      </c>
      <c r="J64" s="13">
        <f>(INT(H64/8))</f>
        <v>0</v>
      </c>
      <c r="K64" s="16">
        <f>IF((H64-8*J64)=2,"1/4",IF((H64-8*J64)=3,"3/8",IF((H64-8*J64)=4,"1/2",IF((H64-8*J64)=5,"5/8",IF((H64-8*J64)=6,"3/4",IF((H64-8*J64)=7,"7/8",IF((H64-8*J64)=8,"1","")))))))</f>
      </c>
      <c r="L64" s="17">
        <f>IF(B64="b",1,IF(B64="d",1,IF(B64="e",1,0)))</f>
        <v>1</v>
      </c>
      <c r="M64" s="17">
        <f t="shared" si="16"/>
        <v>1</v>
      </c>
      <c r="N64" s="17">
        <f>IF($B64="a",1,IF($B64="b",1,IF($B64="c",1,IF(B64="d",1,0))))</f>
        <v>1</v>
      </c>
      <c r="O64" s="28"/>
      <c r="P64" s="17" t="str">
        <f>LEFT(A64,2)</f>
        <v>BH</v>
      </c>
      <c r="Q64" s="16">
        <f t="shared" si="9"/>
        <v>2</v>
      </c>
      <c r="R64" s="16">
        <f t="shared" si="18"/>
        <v>21</v>
      </c>
    </row>
    <row r="65" spans="1:18" ht="12.75">
      <c r="A65" s="13" t="s">
        <v>574</v>
      </c>
      <c r="B65" s="12" t="s">
        <v>407</v>
      </c>
      <c r="C65" s="13" t="s">
        <v>575</v>
      </c>
      <c r="D65" s="12">
        <v>1</v>
      </c>
      <c r="E65" s="12" t="s">
        <v>8</v>
      </c>
      <c r="F65" s="13">
        <v>406</v>
      </c>
      <c r="G65" s="13">
        <f t="shared" si="20"/>
        <v>4</v>
      </c>
      <c r="H65" s="13">
        <f>F65-G65*100</f>
        <v>6</v>
      </c>
      <c r="I65" s="16" t="e">
        <f>IF(LEFT(E65,1)="H",VLOOKUP(G65,$AE$3:$AF$10,2),0)</f>
        <v>#N/A</v>
      </c>
      <c r="J65" s="13">
        <f>(INT(H65/8))</f>
        <v>0</v>
      </c>
      <c r="K65" s="16" t="str">
        <f>IF((H65-8*J65)=2,"1/4",IF((H65-8*J65)=3,"3/8",IF((H65-8*J65)=4,"1/2",IF((H65-8*J65)=5,"5/8",IF((H65-8*J65)=6,"3/4",IF((H65-8*J65)=7,"7/8",IF((H65-8*J65)=8,"1","")))))))</f>
        <v>3/4</v>
      </c>
      <c r="L65" s="17">
        <f>IF(B65="b",1,IF(B65="d",1,IF(B65="e",1,0)))</f>
        <v>1</v>
      </c>
      <c r="M65" s="17">
        <f t="shared" si="16"/>
        <v>1</v>
      </c>
      <c r="N65" s="17">
        <f>IF($B65="a",1,IF($B65="b",1,IF($B65="c",1,IF(B65="d",1,0))))</f>
        <v>1</v>
      </c>
      <c r="O65" s="28"/>
      <c r="P65" s="17" t="str">
        <f>LEFT(A65,2)</f>
        <v>BH</v>
      </c>
      <c r="Q65" s="16">
        <f t="shared" si="9"/>
        <v>2</v>
      </c>
      <c r="R65" s="16">
        <f t="shared" si="18"/>
        <v>31</v>
      </c>
    </row>
    <row r="66" spans="1:18" ht="12.75">
      <c r="A66" s="13" t="s">
        <v>356</v>
      </c>
      <c r="B66" s="12" t="s">
        <v>407</v>
      </c>
      <c r="C66" s="13" t="s">
        <v>361</v>
      </c>
      <c r="D66" s="12">
        <v>7</v>
      </c>
      <c r="E66" s="12" t="s">
        <v>14</v>
      </c>
      <c r="F66" s="13">
        <v>409</v>
      </c>
      <c r="G66" s="13">
        <f t="shared" si="20"/>
        <v>4</v>
      </c>
      <c r="H66" s="13">
        <f t="shared" si="13"/>
        <v>9</v>
      </c>
      <c r="I66" s="16" t="e">
        <f>IF(LEFT(E66,1)="H",VLOOKUP(G66,$AE$3:$AF$10,2),0)</f>
        <v>#N/A</v>
      </c>
      <c r="J66" s="13">
        <f t="shared" si="14"/>
        <v>1</v>
      </c>
      <c r="K66" s="16">
        <f t="shared" si="15"/>
      </c>
      <c r="L66" s="17">
        <f t="shared" si="19"/>
        <v>1</v>
      </c>
      <c r="M66" s="17">
        <f t="shared" si="16"/>
        <v>1</v>
      </c>
      <c r="N66" s="17">
        <f t="shared" si="5"/>
        <v>1</v>
      </c>
      <c r="O66" s="28"/>
      <c r="P66" s="17" t="str">
        <f t="shared" si="17"/>
        <v>BH</v>
      </c>
      <c r="Q66" s="16">
        <f t="shared" si="9"/>
        <v>2</v>
      </c>
      <c r="R66" s="16">
        <f t="shared" si="18"/>
        <v>27</v>
      </c>
    </row>
    <row r="67" spans="1:18" ht="12.75">
      <c r="A67" s="13" t="s">
        <v>578</v>
      </c>
      <c r="B67" s="12" t="s">
        <v>410</v>
      </c>
      <c r="C67" s="13" t="s">
        <v>579</v>
      </c>
      <c r="D67" s="12">
        <v>6</v>
      </c>
      <c r="E67" s="12" t="s">
        <v>8</v>
      </c>
      <c r="F67" s="13">
        <v>405</v>
      </c>
      <c r="G67" s="13">
        <f t="shared" si="20"/>
        <v>4</v>
      </c>
      <c r="H67" s="13">
        <f t="shared" si="13"/>
        <v>5</v>
      </c>
      <c r="I67" s="16" t="e">
        <f>IF(LEFT(E67,1)="H",VLOOKUP(G67,$AE$3:$AF$10,2),0)</f>
        <v>#N/A</v>
      </c>
      <c r="J67" s="13">
        <f t="shared" si="14"/>
        <v>0</v>
      </c>
      <c r="K67" s="16" t="str">
        <f t="shared" si="15"/>
        <v>5/8</v>
      </c>
      <c r="L67" s="17">
        <f t="shared" si="19"/>
        <v>0</v>
      </c>
      <c r="M67" s="17">
        <f t="shared" si="16"/>
        <v>1</v>
      </c>
      <c r="N67" s="17">
        <f t="shared" si="5"/>
        <v>0</v>
      </c>
      <c r="O67" s="28"/>
      <c r="P67" s="17" t="str">
        <f t="shared" si="17"/>
        <v>BJ</v>
      </c>
      <c r="Q67" s="16">
        <f t="shared" si="9"/>
        <v>2</v>
      </c>
      <c r="R67" s="16">
        <f t="shared" si="18"/>
        <v>6</v>
      </c>
    </row>
    <row r="68" spans="1:18" ht="12.75">
      <c r="A68" s="13" t="s">
        <v>580</v>
      </c>
      <c r="B68" s="12" t="s">
        <v>410</v>
      </c>
      <c r="C68" s="13" t="s">
        <v>579</v>
      </c>
      <c r="D68" s="12">
        <v>6</v>
      </c>
      <c r="E68" s="12" t="s">
        <v>581</v>
      </c>
      <c r="F68" s="13">
        <v>404</v>
      </c>
      <c r="G68" s="13">
        <f t="shared" si="20"/>
        <v>4</v>
      </c>
      <c r="H68" s="13">
        <f>F68-G68*100</f>
        <v>4</v>
      </c>
      <c r="I68" s="16">
        <f>IF(LEFT(E68,1)="H",VLOOKUP(G68,$AE$3:$AF$10,2),0)</f>
        <v>0</v>
      </c>
      <c r="J68" s="13">
        <f>(INT(H68/8))</f>
        <v>0</v>
      </c>
      <c r="K68" s="16" t="str">
        <f>IF((H68-8*J68)=2,"1/4",IF((H68-8*J68)=3,"3/8",IF((H68-8*J68)=4,"1/2",IF((H68-8*J68)=5,"5/8",IF((H68-8*J68)=6,"3/4",IF((H68-8*J68)=7,"7/8",IF((H68-8*J68)=8,"1","")))))))</f>
        <v>1/2</v>
      </c>
      <c r="L68" s="17">
        <f>IF(B68="b",1,IF(B68="d",1,IF(B68="e",1,0)))</f>
        <v>0</v>
      </c>
      <c r="M68" s="17">
        <f t="shared" si="16"/>
        <v>1</v>
      </c>
      <c r="N68" s="17">
        <f>IF($B68="a",1,IF($B68="b",1,IF($B68="c",1,IF(B68="d",1,0))))</f>
        <v>0</v>
      </c>
      <c r="O68" s="28"/>
      <c r="P68" s="17" t="str">
        <f>LEFT(A68,2)</f>
        <v>BJ</v>
      </c>
      <c r="Q68" s="16">
        <f t="shared" si="9"/>
        <v>2</v>
      </c>
      <c r="R68" s="16">
        <f t="shared" si="18"/>
        <v>11</v>
      </c>
    </row>
    <row r="69" spans="1:18" ht="12.75">
      <c r="A69" s="13" t="s">
        <v>582</v>
      </c>
      <c r="B69" s="12" t="s">
        <v>407</v>
      </c>
      <c r="C69" s="13" t="s">
        <v>583</v>
      </c>
      <c r="D69" s="12">
        <v>2</v>
      </c>
      <c r="E69" s="12" t="s">
        <v>584</v>
      </c>
      <c r="F69" s="13">
        <v>102</v>
      </c>
      <c r="G69" s="13">
        <f t="shared" si="20"/>
        <v>1</v>
      </c>
      <c r="H69" s="13">
        <f>F69-G69*100</f>
        <v>2</v>
      </c>
      <c r="I69" s="16">
        <f>IF(LEFT(E69,1)="H",VLOOKUP(G69,$AE$3:$AF$10,2),0)</f>
        <v>0</v>
      </c>
      <c r="J69" s="13">
        <f>(INT(H69/8))</f>
        <v>0</v>
      </c>
      <c r="K69" s="16" t="str">
        <f>IF((H69-8*J69)=2,"1/4",IF((H69-8*J69)=3,"3/8",IF((H69-8*J69)=4,"1/2",IF((H69-8*J69)=5,"5/8",IF((H69-8*J69)=6,"3/4",IF((H69-8*J69)=7,"7/8",IF((H69-8*J69)=8,"1","")))))))</f>
        <v>1/4</v>
      </c>
      <c r="L69" s="17">
        <f>IF(B69="b",1,IF(B69="d",1,IF(B69="e",1,0)))</f>
        <v>1</v>
      </c>
      <c r="M69" s="17">
        <f t="shared" si="16"/>
        <v>1</v>
      </c>
      <c r="N69" s="17">
        <f>IF($B69="a",1,IF($B69="b",1,IF($B69="c",1,IF(B69="d",1,0))))</f>
        <v>1</v>
      </c>
      <c r="O69" s="28"/>
      <c r="P69" s="17" t="str">
        <f>LEFT(A69,2)</f>
        <v>BJ</v>
      </c>
      <c r="Q69" s="16">
        <f t="shared" si="9"/>
        <v>2</v>
      </c>
      <c r="R69" s="16">
        <f t="shared" si="18"/>
        <v>2</v>
      </c>
    </row>
    <row r="70" spans="1:18" ht="12.75">
      <c r="A70" s="13" t="s">
        <v>585</v>
      </c>
      <c r="B70" s="12" t="s">
        <v>407</v>
      </c>
      <c r="C70" s="13" t="s">
        <v>579</v>
      </c>
      <c r="D70" s="12">
        <v>7</v>
      </c>
      <c r="E70" s="12" t="s">
        <v>151</v>
      </c>
      <c r="F70" s="13">
        <v>104</v>
      </c>
      <c r="G70" s="13">
        <f t="shared" si="20"/>
        <v>1</v>
      </c>
      <c r="H70" s="13">
        <f>F70-G70*100</f>
        <v>4</v>
      </c>
      <c r="I70" s="16">
        <f>IF(LEFT(E70,1)="H",VLOOKUP(G70,$AE$3:$AF$10,2),0)</f>
        <v>0</v>
      </c>
      <c r="J70" s="13">
        <f>(INT(H70/8))</f>
        <v>0</v>
      </c>
      <c r="K70" s="16" t="str">
        <f>IF((H70-8*J70)=2,"1/4",IF((H70-8*J70)=3,"3/8",IF((H70-8*J70)=4,"1/2",IF((H70-8*J70)=5,"5/8",IF((H70-8*J70)=6,"3/4",IF((H70-8*J70)=7,"7/8",IF((H70-8*J70)=8,"1","")))))))</f>
        <v>1/2</v>
      </c>
      <c r="L70" s="17">
        <f>IF(B70="b",1,IF(B70="d",1,IF(B70="e",1,0)))</f>
        <v>1</v>
      </c>
      <c r="M70" s="17">
        <f t="shared" si="16"/>
        <v>1</v>
      </c>
      <c r="N70" s="17">
        <f>IF($B70="a",1,IF($B70="b",1,IF($B70="c",1,IF(B70="d",1,0))))</f>
        <v>1</v>
      </c>
      <c r="O70" s="28"/>
      <c r="P70" s="17" t="str">
        <f>LEFT(A70,2)</f>
        <v>BJ</v>
      </c>
      <c r="Q70" s="16">
        <f t="shared" si="9"/>
        <v>2</v>
      </c>
      <c r="R70" s="16">
        <f t="shared" si="18"/>
        <v>18</v>
      </c>
    </row>
    <row r="71" spans="1:18" ht="12.75">
      <c r="A71" s="13" t="s">
        <v>586</v>
      </c>
      <c r="B71" s="12" t="s">
        <v>407</v>
      </c>
      <c r="C71" s="13" t="s">
        <v>587</v>
      </c>
      <c r="D71" s="12">
        <v>2</v>
      </c>
      <c r="E71" s="12" t="s">
        <v>8</v>
      </c>
      <c r="F71" s="13">
        <v>406</v>
      </c>
      <c r="G71" s="13">
        <f t="shared" si="20"/>
        <v>4</v>
      </c>
      <c r="H71" s="13">
        <f>F71-G71*100</f>
        <v>6</v>
      </c>
      <c r="I71" s="16" t="e">
        <f>IF(LEFT(E71,1)="H",VLOOKUP(G71,$AE$3:$AF$10,2),0)</f>
        <v>#N/A</v>
      </c>
      <c r="J71" s="13">
        <f>(INT(H71/8))</f>
        <v>0</v>
      </c>
      <c r="K71" s="16" t="str">
        <f>IF((H71-8*J71)=2,"1/4",IF((H71-8*J71)=3,"3/8",IF((H71-8*J71)=4,"1/2",IF((H71-8*J71)=5,"5/8",IF((H71-8*J71)=6,"3/4",IF((H71-8*J71)=7,"7/8",IF((H71-8*J71)=8,"1","")))))))</f>
        <v>3/4</v>
      </c>
      <c r="L71" s="17">
        <f>IF(B71="b",1,IF(B71="d",1,IF(B71="e",1,0)))</f>
        <v>1</v>
      </c>
      <c r="M71" s="17">
        <f t="shared" si="16"/>
        <v>1</v>
      </c>
      <c r="N71" s="17">
        <f>IF($B71="a",1,IF($B71="b",1,IF($B71="c",1,IF(B71="d",1,0))))</f>
        <v>1</v>
      </c>
      <c r="O71" s="28"/>
      <c r="P71" s="17" t="str">
        <f>LEFT(A71,2)</f>
        <v>BJ</v>
      </c>
      <c r="Q71" s="16">
        <f t="shared" si="9"/>
        <v>2</v>
      </c>
      <c r="R71" s="16">
        <f t="shared" si="18"/>
        <v>21</v>
      </c>
    </row>
    <row r="72" spans="1:18" ht="12.75">
      <c r="A72" s="13" t="s">
        <v>588</v>
      </c>
      <c r="B72" s="12" t="s">
        <v>407</v>
      </c>
      <c r="C72" s="13" t="s">
        <v>589</v>
      </c>
      <c r="D72" s="12">
        <v>2</v>
      </c>
      <c r="E72" s="12" t="s">
        <v>36</v>
      </c>
      <c r="F72" s="13">
        <v>308</v>
      </c>
      <c r="G72" s="13">
        <f t="shared" si="20"/>
        <v>3</v>
      </c>
      <c r="H72" s="13">
        <f>F72-G72*100</f>
        <v>8</v>
      </c>
      <c r="I72" s="16">
        <f>IF(LEFT(E72,1)="H",VLOOKUP(G72,$AE$3:$AF$10,2),0)</f>
        <v>0</v>
      </c>
      <c r="J72" s="13">
        <f>(INT(H72/8))</f>
        <v>1</v>
      </c>
      <c r="K72" s="16">
        <f>IF((H72-8*J72)=2,"1/4",IF((H72-8*J72)=3,"3/8",IF((H72-8*J72)=4,"1/2",IF((H72-8*J72)=5,"5/8",IF((H72-8*J72)=6,"3/4",IF((H72-8*J72)=7,"7/8",IF((H72-8*J72)=8,"1","")))))))</f>
      </c>
      <c r="L72" s="17">
        <f>IF(B72="b",1,IF(B72="d",1,IF(B72="e",1,0)))</f>
        <v>1</v>
      </c>
      <c r="M72" s="17">
        <f t="shared" si="16"/>
        <v>1</v>
      </c>
      <c r="N72" s="17">
        <f>IF($B72="a",1,IF($B72="b",1,IF($B72="c",1,IF(B72="d",1,0))))</f>
        <v>1</v>
      </c>
      <c r="O72" s="28"/>
      <c r="P72" s="17" t="str">
        <f>LEFT(A72,2)</f>
        <v>BJ</v>
      </c>
      <c r="Q72" s="16">
        <f t="shared" si="9"/>
        <v>2</v>
      </c>
      <c r="R72" s="16">
        <f t="shared" si="18"/>
        <v>26</v>
      </c>
    </row>
    <row r="73" spans="1:18" ht="12.75">
      <c r="A73" s="13" t="s">
        <v>366</v>
      </c>
      <c r="B73" s="12" t="s">
        <v>409</v>
      </c>
      <c r="C73" s="13" t="s">
        <v>371</v>
      </c>
      <c r="D73" s="12">
        <v>2</v>
      </c>
      <c r="E73" s="12" t="s">
        <v>8</v>
      </c>
      <c r="F73" s="13">
        <v>610</v>
      </c>
      <c r="G73" s="13">
        <f t="shared" si="20"/>
        <v>6</v>
      </c>
      <c r="H73" s="13">
        <f t="shared" si="13"/>
        <v>10</v>
      </c>
      <c r="I73" s="16" t="e">
        <f>IF(LEFT(E73,1)="H",VLOOKUP(G73,$AE$3:$AF$10,2),0)</f>
        <v>#N/A</v>
      </c>
      <c r="J73" s="13">
        <f t="shared" si="14"/>
        <v>1</v>
      </c>
      <c r="K73" s="16" t="str">
        <f t="shared" si="15"/>
        <v>1/4</v>
      </c>
      <c r="L73" s="17">
        <f t="shared" si="19"/>
        <v>0</v>
      </c>
      <c r="M73" s="17">
        <f t="shared" si="16"/>
        <v>0</v>
      </c>
      <c r="N73" s="17">
        <f t="shared" si="5"/>
        <v>0</v>
      </c>
      <c r="O73" s="28"/>
      <c r="P73" s="17" t="str">
        <f t="shared" si="17"/>
        <v>BK</v>
      </c>
      <c r="Q73" s="16">
        <f t="shared" si="9"/>
        <v>2</v>
      </c>
      <c r="R73" s="16">
        <f t="shared" si="18"/>
        <v>12</v>
      </c>
    </row>
    <row r="74" spans="1:18" ht="12.75">
      <c r="A74" s="13" t="s">
        <v>365</v>
      </c>
      <c r="B74" s="12" t="s">
        <v>409</v>
      </c>
      <c r="C74" s="13" t="s">
        <v>370</v>
      </c>
      <c r="D74" s="12">
        <v>4</v>
      </c>
      <c r="E74" s="12" t="s">
        <v>8</v>
      </c>
      <c r="F74" s="13">
        <v>608</v>
      </c>
      <c r="G74" s="13">
        <f t="shared" si="20"/>
        <v>6</v>
      </c>
      <c r="H74" s="13">
        <f t="shared" si="13"/>
        <v>8</v>
      </c>
      <c r="I74" s="16" t="e">
        <f>IF(LEFT(E74,1)="H",VLOOKUP(G74,$AE$3:$AF$10,2),0)</f>
        <v>#N/A</v>
      </c>
      <c r="J74" s="13">
        <f t="shared" si="14"/>
        <v>1</v>
      </c>
      <c r="K74" s="16">
        <f t="shared" si="15"/>
      </c>
      <c r="L74" s="17">
        <f t="shared" si="19"/>
        <v>0</v>
      </c>
      <c r="M74" s="17">
        <f t="shared" si="16"/>
        <v>0</v>
      </c>
      <c r="N74" s="17">
        <f t="shared" si="5"/>
        <v>0</v>
      </c>
      <c r="O74" s="28"/>
      <c r="P74" s="17" t="str">
        <f t="shared" si="17"/>
        <v>BK</v>
      </c>
      <c r="Q74" s="16">
        <f t="shared" si="9"/>
        <v>2</v>
      </c>
      <c r="R74" s="16">
        <f t="shared" si="18"/>
        <v>13</v>
      </c>
    </row>
    <row r="75" spans="1:18" ht="12.75">
      <c r="A75" s="13" t="s">
        <v>362</v>
      </c>
      <c r="B75" s="12" t="s">
        <v>409</v>
      </c>
      <c r="C75" s="13" t="s">
        <v>368</v>
      </c>
      <c r="D75" s="12">
        <v>2</v>
      </c>
      <c r="E75" s="12" t="s">
        <v>14</v>
      </c>
      <c r="F75" s="13">
        <v>612</v>
      </c>
      <c r="G75" s="13">
        <f t="shared" si="20"/>
        <v>6</v>
      </c>
      <c r="H75" s="13">
        <f t="shared" si="13"/>
        <v>12</v>
      </c>
      <c r="I75" s="16" t="e">
        <f>IF(LEFT(E75,1)="H",VLOOKUP(G75,$AE$3:$AF$10,2),0)</f>
        <v>#N/A</v>
      </c>
      <c r="J75" s="13">
        <f t="shared" si="14"/>
        <v>1</v>
      </c>
      <c r="K75" s="16" t="str">
        <f t="shared" si="15"/>
        <v>1/2</v>
      </c>
      <c r="L75" s="17">
        <f t="shared" si="19"/>
        <v>0</v>
      </c>
      <c r="M75" s="17">
        <f t="shared" si="16"/>
        <v>0</v>
      </c>
      <c r="N75" s="17">
        <f t="shared" si="5"/>
        <v>0</v>
      </c>
      <c r="O75" s="28"/>
      <c r="P75" s="17" t="str">
        <f t="shared" si="17"/>
        <v>BK</v>
      </c>
      <c r="Q75" s="16">
        <f t="shared" si="9"/>
        <v>2</v>
      </c>
      <c r="R75" s="16">
        <f t="shared" si="18"/>
        <v>14</v>
      </c>
    </row>
    <row r="76" spans="1:18" ht="12.75">
      <c r="A76" s="13" t="s">
        <v>363</v>
      </c>
      <c r="B76" s="12" t="s">
        <v>409</v>
      </c>
      <c r="C76" s="13" t="s">
        <v>369</v>
      </c>
      <c r="D76" s="12">
        <v>8</v>
      </c>
      <c r="E76" s="12" t="s">
        <v>14</v>
      </c>
      <c r="F76" s="13">
        <v>611</v>
      </c>
      <c r="G76" s="13">
        <f t="shared" si="20"/>
        <v>6</v>
      </c>
      <c r="H76" s="13">
        <f t="shared" si="13"/>
        <v>11</v>
      </c>
      <c r="I76" s="16" t="e">
        <f>IF(LEFT(E76,1)="H",VLOOKUP(G76,$AE$3:$AF$10,2),0)</f>
        <v>#N/A</v>
      </c>
      <c r="J76" s="13">
        <f t="shared" si="14"/>
        <v>1</v>
      </c>
      <c r="K76" s="16" t="str">
        <f t="shared" si="15"/>
        <v>3/8</v>
      </c>
      <c r="L76" s="17">
        <f t="shared" si="19"/>
        <v>0</v>
      </c>
      <c r="M76" s="17">
        <f t="shared" si="16"/>
        <v>0</v>
      </c>
      <c r="N76" s="17">
        <f t="shared" si="5"/>
        <v>0</v>
      </c>
      <c r="O76" s="28"/>
      <c r="P76" s="17" t="str">
        <f t="shared" si="17"/>
        <v>BK</v>
      </c>
      <c r="Q76" s="16">
        <f t="shared" si="9"/>
        <v>2</v>
      </c>
      <c r="R76" s="16">
        <f t="shared" si="18"/>
        <v>16</v>
      </c>
    </row>
    <row r="77" spans="1:18" ht="12.75">
      <c r="A77" s="13" t="s">
        <v>364</v>
      </c>
      <c r="B77" s="12" t="s">
        <v>410</v>
      </c>
      <c r="C77" s="13" t="s">
        <v>372</v>
      </c>
      <c r="D77" s="12">
        <v>4</v>
      </c>
      <c r="E77" s="12" t="s">
        <v>8</v>
      </c>
      <c r="F77" s="13">
        <v>606</v>
      </c>
      <c r="G77" s="13">
        <f t="shared" si="20"/>
        <v>6</v>
      </c>
      <c r="H77" s="13">
        <f t="shared" si="13"/>
        <v>6</v>
      </c>
      <c r="I77" s="16" t="e">
        <f>IF(LEFT(E77,1)="H",VLOOKUP(G77,$AE$3:$AF$10,2),0)</f>
        <v>#N/A</v>
      </c>
      <c r="J77" s="13">
        <f t="shared" si="14"/>
        <v>0</v>
      </c>
      <c r="K77" s="16" t="str">
        <f t="shared" si="15"/>
        <v>3/4</v>
      </c>
      <c r="L77" s="17">
        <f t="shared" si="19"/>
        <v>0</v>
      </c>
      <c r="M77" s="17">
        <f t="shared" si="16"/>
        <v>1</v>
      </c>
      <c r="N77" s="17">
        <f t="shared" si="5"/>
        <v>0</v>
      </c>
      <c r="O77" s="28"/>
      <c r="P77" s="17" t="str">
        <f t="shared" si="17"/>
        <v>BK</v>
      </c>
      <c r="Q77" s="16">
        <f t="shared" si="9"/>
        <v>2</v>
      </c>
      <c r="R77" s="16">
        <f t="shared" si="18"/>
        <v>21</v>
      </c>
    </row>
    <row r="78" spans="1:18" ht="12.75">
      <c r="A78" s="13" t="s">
        <v>367</v>
      </c>
      <c r="B78" s="12" t="s">
        <v>407</v>
      </c>
      <c r="C78" s="13" t="s">
        <v>373</v>
      </c>
      <c r="D78" s="12">
        <v>2</v>
      </c>
      <c r="E78" s="12" t="s">
        <v>8</v>
      </c>
      <c r="F78" s="13">
        <v>405</v>
      </c>
      <c r="G78" s="13">
        <f t="shared" si="20"/>
        <v>4</v>
      </c>
      <c r="H78" s="13">
        <f t="shared" si="13"/>
        <v>5</v>
      </c>
      <c r="I78" s="16" t="e">
        <f>IF(LEFT(E78,1)="H",VLOOKUP(G78,$AE$3:$AF$10,2),0)</f>
        <v>#N/A</v>
      </c>
      <c r="J78" s="13">
        <f t="shared" si="14"/>
        <v>0</v>
      </c>
      <c r="K78" s="16" t="str">
        <f t="shared" si="15"/>
        <v>5/8</v>
      </c>
      <c r="L78" s="17">
        <f t="shared" si="19"/>
        <v>1</v>
      </c>
      <c r="M78" s="17">
        <f t="shared" si="16"/>
        <v>1</v>
      </c>
      <c r="N78" s="17">
        <f t="shared" si="5"/>
        <v>1</v>
      </c>
      <c r="O78" s="28"/>
      <c r="P78" s="17" t="str">
        <f t="shared" si="17"/>
        <v>BK</v>
      </c>
      <c r="Q78" s="16">
        <f t="shared" si="9"/>
        <v>2</v>
      </c>
      <c r="R78" s="16">
        <f t="shared" si="18"/>
        <v>33</v>
      </c>
    </row>
    <row r="79" spans="1:18" ht="12.75">
      <c r="A79" s="13" t="s">
        <v>376</v>
      </c>
      <c r="B79" s="12"/>
      <c r="C79" s="13" t="s">
        <v>377</v>
      </c>
      <c r="D79" s="12">
        <v>4</v>
      </c>
      <c r="E79" s="12" t="s">
        <v>327</v>
      </c>
      <c r="F79" s="13">
        <v>808</v>
      </c>
      <c r="G79" s="13">
        <f t="shared" si="20"/>
        <v>8</v>
      </c>
      <c r="H79" s="13">
        <f t="shared" si="13"/>
        <v>8</v>
      </c>
      <c r="I79" s="16">
        <f>IF(LEFT(E79,1)="H",VLOOKUP(G79,$AE$3:$AF$10,2),0)</f>
        <v>0</v>
      </c>
      <c r="J79" s="13">
        <f t="shared" si="14"/>
        <v>1</v>
      </c>
      <c r="K79" s="16">
        <f t="shared" si="15"/>
      </c>
      <c r="L79" s="17">
        <f t="shared" si="19"/>
        <v>0</v>
      </c>
      <c r="M79" s="17">
        <f t="shared" si="16"/>
        <v>0</v>
      </c>
      <c r="N79" s="17">
        <f t="shared" si="5"/>
        <v>0</v>
      </c>
      <c r="O79" s="28"/>
      <c r="P79" s="17" t="str">
        <f t="shared" si="17"/>
        <v>BL</v>
      </c>
      <c r="Q79" s="16">
        <f t="shared" si="9"/>
        <v>3</v>
      </c>
      <c r="R79" s="16">
        <f t="shared" si="18"/>
        <v>33</v>
      </c>
    </row>
    <row r="80" spans="1:18" ht="12.75">
      <c r="A80" s="13" t="s">
        <v>375</v>
      </c>
      <c r="B80" s="12"/>
      <c r="C80" s="13" t="s">
        <v>379</v>
      </c>
      <c r="D80" s="12">
        <v>4</v>
      </c>
      <c r="E80" s="12" t="s">
        <v>168</v>
      </c>
      <c r="F80" s="13">
        <v>603</v>
      </c>
      <c r="G80" s="13">
        <f t="shared" si="20"/>
        <v>6</v>
      </c>
      <c r="H80" s="13">
        <f t="shared" si="13"/>
        <v>3</v>
      </c>
      <c r="I80" s="16">
        <f>IF(LEFT(E80,1)="H",VLOOKUP(G80,$AE$3:$AF$10,2),0)</f>
        <v>0</v>
      </c>
      <c r="J80" s="13">
        <f t="shared" si="14"/>
        <v>0</v>
      </c>
      <c r="K80" s="16" t="str">
        <f t="shared" si="15"/>
        <v>3/8</v>
      </c>
      <c r="L80" s="17">
        <f t="shared" si="19"/>
        <v>0</v>
      </c>
      <c r="M80" s="17">
        <f t="shared" si="16"/>
        <v>0</v>
      </c>
      <c r="N80" s="17">
        <f t="shared" si="5"/>
        <v>0</v>
      </c>
      <c r="O80" s="28"/>
      <c r="P80" s="17" t="str">
        <f t="shared" si="17"/>
        <v>BL</v>
      </c>
      <c r="Q80" s="16">
        <f t="shared" si="9"/>
        <v>3</v>
      </c>
      <c r="R80" s="16">
        <f t="shared" si="18"/>
        <v>35</v>
      </c>
    </row>
    <row r="81" spans="1:18" ht="12.75">
      <c r="A81" s="13" t="s">
        <v>374</v>
      </c>
      <c r="B81" s="12"/>
      <c r="C81" s="13" t="s">
        <v>380</v>
      </c>
      <c r="D81" s="12">
        <v>10</v>
      </c>
      <c r="E81" s="12" t="s">
        <v>378</v>
      </c>
      <c r="F81" s="13">
        <v>604</v>
      </c>
      <c r="G81" s="13">
        <f t="shared" si="20"/>
        <v>6</v>
      </c>
      <c r="H81" s="13">
        <f t="shared" si="13"/>
        <v>4</v>
      </c>
      <c r="I81" s="16">
        <f>IF(LEFT(E81,1)="H",VLOOKUP(G81,$AE$3:$AF$10,2),0)</f>
        <v>0</v>
      </c>
      <c r="J81" s="13">
        <f t="shared" si="14"/>
        <v>0</v>
      </c>
      <c r="K81" s="16" t="str">
        <f t="shared" si="15"/>
        <v>1/2</v>
      </c>
      <c r="L81" s="17">
        <f t="shared" si="19"/>
        <v>0</v>
      </c>
      <c r="M81" s="17">
        <f t="shared" si="16"/>
        <v>0</v>
      </c>
      <c r="N81" s="17">
        <f t="shared" si="5"/>
        <v>0</v>
      </c>
      <c r="O81" s="28"/>
      <c r="P81" s="17" t="str">
        <f t="shared" si="17"/>
        <v>BL</v>
      </c>
      <c r="Q81" s="16">
        <f t="shared" si="9"/>
        <v>3</v>
      </c>
      <c r="R81" s="16">
        <f t="shared" si="18"/>
        <v>46</v>
      </c>
    </row>
    <row r="82" spans="1:18" ht="12.75">
      <c r="A82" s="13" t="s">
        <v>381</v>
      </c>
      <c r="B82" s="12"/>
      <c r="C82" s="13" t="s">
        <v>385</v>
      </c>
      <c r="D82" s="12">
        <v>10</v>
      </c>
      <c r="E82" s="12" t="s">
        <v>8</v>
      </c>
      <c r="F82" s="13">
        <v>505</v>
      </c>
      <c r="G82" s="13">
        <f t="shared" si="20"/>
        <v>5</v>
      </c>
      <c r="H82" s="13">
        <f t="shared" si="13"/>
        <v>5</v>
      </c>
      <c r="I82" s="16" t="e">
        <f>IF(LEFT(E82,1)="H",VLOOKUP(G82,$AE$3:$AF$10,2),0)</f>
        <v>#N/A</v>
      </c>
      <c r="J82" s="13">
        <f t="shared" si="14"/>
        <v>0</v>
      </c>
      <c r="K82" s="16" t="str">
        <f t="shared" si="15"/>
        <v>5/8</v>
      </c>
      <c r="L82" s="17">
        <f t="shared" si="19"/>
        <v>0</v>
      </c>
      <c r="M82" s="17">
        <f t="shared" si="16"/>
        <v>0</v>
      </c>
      <c r="N82" s="17">
        <f t="shared" si="5"/>
        <v>0</v>
      </c>
      <c r="O82" s="28"/>
      <c r="P82" s="17" t="str">
        <f t="shared" si="17"/>
        <v>BN</v>
      </c>
      <c r="Q82" s="16">
        <f t="shared" si="9"/>
        <v>8</v>
      </c>
      <c r="R82" s="16">
        <f t="shared" si="18"/>
        <v>6</v>
      </c>
    </row>
    <row r="83" spans="1:18" ht="12.75">
      <c r="A83" s="13" t="s">
        <v>382</v>
      </c>
      <c r="B83" s="12" t="s">
        <v>411</v>
      </c>
      <c r="C83" s="13" t="s">
        <v>388</v>
      </c>
      <c r="D83" s="12">
        <v>2</v>
      </c>
      <c r="E83" s="12" t="s">
        <v>386</v>
      </c>
      <c r="F83" s="13">
        <v>606</v>
      </c>
      <c r="G83" s="13">
        <f t="shared" si="20"/>
        <v>6</v>
      </c>
      <c r="H83" s="13">
        <f t="shared" si="13"/>
        <v>6</v>
      </c>
      <c r="I83" s="16">
        <f>IF(LEFT(E83,1)="H",VLOOKUP(G83,$AE$3:$AF$10,2),0)</f>
        <v>0</v>
      </c>
      <c r="J83" s="13">
        <f t="shared" si="14"/>
        <v>0</v>
      </c>
      <c r="K83" s="16" t="str">
        <f t="shared" si="15"/>
        <v>3/4</v>
      </c>
      <c r="L83" s="17">
        <f t="shared" si="19"/>
        <v>0</v>
      </c>
      <c r="M83" s="17">
        <f t="shared" si="16"/>
        <v>0</v>
      </c>
      <c r="N83" s="17">
        <f t="shared" si="5"/>
        <v>0</v>
      </c>
      <c r="O83" s="28"/>
      <c r="P83" s="17" t="str">
        <f t="shared" si="17"/>
        <v>BN</v>
      </c>
      <c r="Q83" s="16">
        <f t="shared" si="9"/>
        <v>8</v>
      </c>
      <c r="R83" s="16">
        <f t="shared" si="18"/>
        <v>14</v>
      </c>
    </row>
    <row r="84" spans="1:18" ht="12.75">
      <c r="A84" s="13" t="s">
        <v>382</v>
      </c>
      <c r="B84" s="12" t="s">
        <v>411</v>
      </c>
      <c r="C84" s="13" t="s">
        <v>388</v>
      </c>
      <c r="D84" s="12">
        <v>8</v>
      </c>
      <c r="E84" s="12" t="s">
        <v>386</v>
      </c>
      <c r="F84" s="13">
        <v>604</v>
      </c>
      <c r="G84" s="13">
        <f t="shared" si="20"/>
        <v>6</v>
      </c>
      <c r="H84" s="13">
        <f t="shared" si="13"/>
        <v>4</v>
      </c>
      <c r="I84" s="16">
        <f>IF(LEFT(E84,1)="H",VLOOKUP(G84,$AE$3:$AF$10,2),0)</f>
        <v>0</v>
      </c>
      <c r="J84" s="13">
        <f t="shared" si="14"/>
        <v>0</v>
      </c>
      <c r="K84" s="16" t="str">
        <f t="shared" si="15"/>
        <v>1/2</v>
      </c>
      <c r="L84" s="17">
        <f t="shared" si="19"/>
        <v>0</v>
      </c>
      <c r="M84" s="17">
        <f t="shared" si="16"/>
        <v>0</v>
      </c>
      <c r="N84" s="17">
        <f t="shared" si="5"/>
        <v>0</v>
      </c>
      <c r="O84" s="28"/>
      <c r="P84" s="17" t="str">
        <f t="shared" si="17"/>
        <v>BN</v>
      </c>
      <c r="Q84" s="16">
        <f t="shared" si="9"/>
        <v>8</v>
      </c>
      <c r="R84" s="16">
        <f t="shared" si="18"/>
        <v>14</v>
      </c>
    </row>
    <row r="85" spans="1:18" ht="12.75">
      <c r="A85" s="13" t="s">
        <v>383</v>
      </c>
      <c r="B85" s="12"/>
      <c r="C85" s="13" t="s">
        <v>389</v>
      </c>
      <c r="D85" s="12">
        <v>4</v>
      </c>
      <c r="E85" s="12"/>
      <c r="F85" s="13"/>
      <c r="G85" s="13">
        <f t="shared" si="20"/>
        <v>0</v>
      </c>
      <c r="H85" s="13">
        <f t="shared" si="13"/>
        <v>0</v>
      </c>
      <c r="I85" s="16">
        <f>IF(LEFT(E85,1)="H",VLOOKUP(G85,$AE$3:$AF$10,2),0)</f>
        <v>0</v>
      </c>
      <c r="J85" s="13">
        <f t="shared" si="14"/>
        <v>0</v>
      </c>
      <c r="K85" s="16">
        <f t="shared" si="15"/>
      </c>
      <c r="L85" s="17">
        <f t="shared" si="19"/>
        <v>0</v>
      </c>
      <c r="M85" s="17">
        <f t="shared" si="16"/>
        <v>0</v>
      </c>
      <c r="N85" s="17">
        <f t="shared" si="5"/>
        <v>0</v>
      </c>
      <c r="O85" s="28"/>
      <c r="P85" s="17" t="str">
        <f t="shared" si="17"/>
        <v>BN</v>
      </c>
      <c r="Q85" s="16">
        <f t="shared" si="9"/>
        <v>8</v>
      </c>
      <c r="R85" s="16">
        <f t="shared" si="18"/>
        <v>17</v>
      </c>
    </row>
    <row r="86" spans="1:18" ht="12.75">
      <c r="A86" s="13" t="s">
        <v>384</v>
      </c>
      <c r="B86" s="12"/>
      <c r="C86" s="13" t="s">
        <v>390</v>
      </c>
      <c r="D86" s="12">
        <v>4</v>
      </c>
      <c r="E86" s="12" t="s">
        <v>168</v>
      </c>
      <c r="F86" s="13">
        <v>604</v>
      </c>
      <c r="G86" s="13">
        <f t="shared" si="20"/>
        <v>6</v>
      </c>
      <c r="H86" s="13">
        <f t="shared" si="13"/>
        <v>4</v>
      </c>
      <c r="I86" s="16">
        <f>IF(LEFT(E86,1)="H",VLOOKUP(G86,$AE$3:$AF$10,2),0)</f>
        <v>0</v>
      </c>
      <c r="J86" s="13">
        <f t="shared" si="14"/>
        <v>0</v>
      </c>
      <c r="K86" s="16" t="str">
        <f t="shared" si="15"/>
        <v>1/2</v>
      </c>
      <c r="L86" s="17">
        <f t="shared" si="19"/>
        <v>0</v>
      </c>
      <c r="M86" s="17">
        <f t="shared" si="16"/>
        <v>0</v>
      </c>
      <c r="N86" s="17">
        <f t="shared" si="5"/>
        <v>0</v>
      </c>
      <c r="O86" s="28"/>
      <c r="P86" s="17" t="str">
        <f t="shared" si="17"/>
        <v>BN</v>
      </c>
      <c r="Q86" s="16">
        <f t="shared" si="9"/>
        <v>8</v>
      </c>
      <c r="R86" s="16">
        <f t="shared" si="18"/>
        <v>26</v>
      </c>
    </row>
    <row r="87" spans="1:18" ht="12.75">
      <c r="A87" s="13" t="s">
        <v>398</v>
      </c>
      <c r="B87" s="12" t="s">
        <v>411</v>
      </c>
      <c r="C87" s="13" t="s">
        <v>391</v>
      </c>
      <c r="D87" s="12">
        <v>16</v>
      </c>
      <c r="E87" s="12" t="s">
        <v>387</v>
      </c>
      <c r="F87" s="13">
        <v>605</v>
      </c>
      <c r="G87" s="13">
        <f t="shared" si="20"/>
        <v>6</v>
      </c>
      <c r="H87" s="13">
        <f t="shared" si="13"/>
        <v>5</v>
      </c>
      <c r="I87" s="16">
        <f>IF(LEFT(E87,1)="H",VLOOKUP(G87,$AE$3:$AF$10,2),0)</f>
        <v>0</v>
      </c>
      <c r="J87" s="13">
        <f t="shared" si="14"/>
        <v>0</v>
      </c>
      <c r="K87" s="16" t="str">
        <f t="shared" si="15"/>
        <v>5/8</v>
      </c>
      <c r="L87" s="17">
        <f t="shared" si="19"/>
        <v>0</v>
      </c>
      <c r="M87" s="17">
        <f t="shared" si="16"/>
        <v>0</v>
      </c>
      <c r="N87" s="17">
        <f t="shared" si="5"/>
        <v>0</v>
      </c>
      <c r="O87" s="28"/>
      <c r="P87" s="17" t="str">
        <f t="shared" si="17"/>
        <v>BN</v>
      </c>
      <c r="Q87" s="16">
        <f t="shared" si="9"/>
        <v>10</v>
      </c>
      <c r="R87" s="16">
        <f t="shared" si="18"/>
        <v>0.11</v>
      </c>
    </row>
    <row r="88" spans="1:18" ht="12.75">
      <c r="A88" s="13" t="s">
        <v>399</v>
      </c>
      <c r="B88" s="12" t="s">
        <v>411</v>
      </c>
      <c r="C88" s="13" t="s">
        <v>392</v>
      </c>
      <c r="D88" s="12">
        <v>8</v>
      </c>
      <c r="E88" s="12" t="s">
        <v>242</v>
      </c>
      <c r="F88" s="13">
        <v>208</v>
      </c>
      <c r="G88" s="13">
        <f t="shared" si="20"/>
        <v>2</v>
      </c>
      <c r="H88" s="13">
        <f t="shared" si="13"/>
        <v>8</v>
      </c>
      <c r="I88" s="16">
        <f>IF(LEFT(E88,1)="H",VLOOKUP(G88,$AE$3:$AF$10,2),0)</f>
        <v>0</v>
      </c>
      <c r="J88" s="13">
        <f t="shared" si="14"/>
        <v>1</v>
      </c>
      <c r="K88" s="16">
        <f t="shared" si="15"/>
      </c>
      <c r="L88" s="17">
        <f t="shared" si="19"/>
        <v>0</v>
      </c>
      <c r="M88" s="17">
        <f t="shared" si="16"/>
        <v>0</v>
      </c>
      <c r="N88" s="17">
        <f t="shared" si="5"/>
        <v>0</v>
      </c>
      <c r="O88" s="28"/>
      <c r="P88" s="17" t="str">
        <f t="shared" si="17"/>
        <v>BN</v>
      </c>
      <c r="Q88" s="16">
        <f t="shared" si="9"/>
        <v>10</v>
      </c>
      <c r="R88" s="16">
        <f t="shared" si="18"/>
        <v>0.12</v>
      </c>
    </row>
    <row r="89" spans="1:18" ht="12.75">
      <c r="A89" s="13" t="s">
        <v>400</v>
      </c>
      <c r="B89" s="12" t="s">
        <v>407</v>
      </c>
      <c r="C89" s="13" t="s">
        <v>393</v>
      </c>
      <c r="D89" s="12">
        <v>3</v>
      </c>
      <c r="E89" s="12" t="s">
        <v>36</v>
      </c>
      <c r="F89" s="13">
        <v>308</v>
      </c>
      <c r="G89" s="13">
        <f t="shared" si="20"/>
        <v>3</v>
      </c>
      <c r="H89" s="13">
        <f t="shared" si="13"/>
        <v>8</v>
      </c>
      <c r="I89" s="16">
        <f>IF(LEFT(E89,1)="H",VLOOKUP(G89,$AE$3:$AF$10,2),0)</f>
        <v>0</v>
      </c>
      <c r="J89" s="13">
        <f t="shared" si="14"/>
        <v>1</v>
      </c>
      <c r="K89" s="16">
        <f t="shared" si="15"/>
      </c>
      <c r="L89" s="17">
        <f t="shared" si="19"/>
        <v>1</v>
      </c>
      <c r="M89" s="17">
        <f t="shared" si="16"/>
        <v>1</v>
      </c>
      <c r="N89" s="17">
        <f t="shared" si="5"/>
        <v>1</v>
      </c>
      <c r="O89" s="28"/>
      <c r="P89" s="17" t="str">
        <f t="shared" si="17"/>
        <v>BP</v>
      </c>
      <c r="Q89" s="16">
        <f t="shared" si="9"/>
        <v>4</v>
      </c>
      <c r="R89" s="16">
        <f t="shared" si="18"/>
        <v>3</v>
      </c>
    </row>
    <row r="90" spans="1:18" ht="12.75">
      <c r="A90" s="13" t="s">
        <v>401</v>
      </c>
      <c r="B90" s="12"/>
      <c r="C90" s="13" t="s">
        <v>394</v>
      </c>
      <c r="D90" s="12">
        <v>3</v>
      </c>
      <c r="E90" s="12" t="s">
        <v>168</v>
      </c>
      <c r="F90" s="13">
        <v>603</v>
      </c>
      <c r="G90" s="13">
        <f t="shared" si="20"/>
        <v>6</v>
      </c>
      <c r="H90" s="13">
        <f t="shared" si="13"/>
        <v>3</v>
      </c>
      <c r="I90" s="16">
        <f>IF(LEFT(E90,1)="H",VLOOKUP(G90,$AE$3:$AF$10,2),0)</f>
        <v>0</v>
      </c>
      <c r="J90" s="13">
        <f t="shared" si="14"/>
        <v>0</v>
      </c>
      <c r="K90" s="16" t="str">
        <f t="shared" si="15"/>
        <v>3/8</v>
      </c>
      <c r="L90" s="17">
        <f t="shared" si="19"/>
        <v>0</v>
      </c>
      <c r="M90" s="17">
        <f t="shared" si="16"/>
        <v>0</v>
      </c>
      <c r="N90" s="17">
        <f t="shared" si="5"/>
        <v>0</v>
      </c>
      <c r="O90" s="28"/>
      <c r="P90" s="17" t="str">
        <f t="shared" si="17"/>
        <v>BP</v>
      </c>
      <c r="Q90" s="16">
        <f t="shared" si="9"/>
        <v>4</v>
      </c>
      <c r="R90" s="16">
        <f t="shared" si="18"/>
        <v>11</v>
      </c>
    </row>
    <row r="91" spans="1:18" ht="12.75">
      <c r="A91" s="13" t="s">
        <v>402</v>
      </c>
      <c r="B91" s="12" t="s">
        <v>407</v>
      </c>
      <c r="C91" s="13" t="s">
        <v>395</v>
      </c>
      <c r="D91" s="12">
        <v>1</v>
      </c>
      <c r="E91" s="12" t="s">
        <v>36</v>
      </c>
      <c r="F91" s="13">
        <v>310</v>
      </c>
      <c r="G91" s="13">
        <f t="shared" si="20"/>
        <v>3</v>
      </c>
      <c r="H91" s="13">
        <f t="shared" si="13"/>
        <v>10</v>
      </c>
      <c r="I91" s="16">
        <f>IF(LEFT(E91,1)="H",VLOOKUP(G91,$AE$3:$AF$10,2),0)</f>
        <v>0</v>
      </c>
      <c r="J91" s="13">
        <f t="shared" si="14"/>
        <v>1</v>
      </c>
      <c r="K91" s="16" t="str">
        <f t="shared" si="15"/>
        <v>1/4</v>
      </c>
      <c r="L91" s="17">
        <f t="shared" si="19"/>
        <v>1</v>
      </c>
      <c r="M91" s="17">
        <f t="shared" si="16"/>
        <v>1</v>
      </c>
      <c r="N91" s="17">
        <f t="shared" si="5"/>
        <v>1</v>
      </c>
      <c r="O91" s="28"/>
      <c r="P91" s="17" t="str">
        <f t="shared" si="17"/>
        <v>BP</v>
      </c>
      <c r="Q91" s="16">
        <f t="shared" si="9"/>
        <v>4</v>
      </c>
      <c r="R91" s="16">
        <f t="shared" si="18"/>
        <v>20</v>
      </c>
    </row>
    <row r="92" spans="1:18" ht="12.75">
      <c r="A92" s="13" t="s">
        <v>403</v>
      </c>
      <c r="B92" s="12" t="s">
        <v>407</v>
      </c>
      <c r="C92" s="13" t="s">
        <v>396</v>
      </c>
      <c r="D92" s="12">
        <v>1</v>
      </c>
      <c r="E92" s="12" t="s">
        <v>242</v>
      </c>
      <c r="F92" s="13">
        <v>308</v>
      </c>
      <c r="G92" s="13">
        <f t="shared" si="20"/>
        <v>3</v>
      </c>
      <c r="H92" s="13">
        <f t="shared" si="13"/>
        <v>8</v>
      </c>
      <c r="I92" s="16">
        <f>IF(LEFT(E92,1)="H",VLOOKUP(G92,$AE$3:$AF$10,2),0)</f>
        <v>0</v>
      </c>
      <c r="J92" s="13">
        <f t="shared" si="14"/>
        <v>1</v>
      </c>
      <c r="K92" s="16">
        <f t="shared" si="15"/>
      </c>
      <c r="L92" s="17">
        <f t="shared" si="19"/>
        <v>1</v>
      </c>
      <c r="M92" s="17">
        <f t="shared" si="16"/>
        <v>1</v>
      </c>
      <c r="N92" s="17">
        <f t="shared" si="5"/>
        <v>1</v>
      </c>
      <c r="O92" s="28"/>
      <c r="P92" s="17" t="str">
        <f t="shared" si="17"/>
        <v>BP</v>
      </c>
      <c r="Q92" s="16">
        <f t="shared" si="9"/>
        <v>4</v>
      </c>
      <c r="R92" s="16">
        <f t="shared" si="18"/>
        <v>21</v>
      </c>
    </row>
    <row r="93" spans="1:18" ht="12.75">
      <c r="A93" s="13" t="s">
        <v>404</v>
      </c>
      <c r="B93" s="12"/>
      <c r="C93" s="13" t="s">
        <v>397</v>
      </c>
      <c r="D93" s="12">
        <v>8</v>
      </c>
      <c r="E93" s="12" t="s">
        <v>168</v>
      </c>
      <c r="F93" s="13">
        <v>603</v>
      </c>
      <c r="G93" s="13">
        <f t="shared" si="20"/>
        <v>6</v>
      </c>
      <c r="H93" s="13">
        <f aca="true" t="shared" si="21" ref="H93:H127">F93-G93*100</f>
        <v>3</v>
      </c>
      <c r="I93" s="16">
        <f>IF(LEFT(E93,1)="H",VLOOKUP(G93,$AE$3:$AF$10,2),0)</f>
        <v>0</v>
      </c>
      <c r="J93" s="13">
        <f aca="true" t="shared" si="22" ref="J93:J119">(INT(H93/8))</f>
        <v>0</v>
      </c>
      <c r="K93" s="16" t="str">
        <f aca="true" t="shared" si="23" ref="K93:K127">IF((H93-8*J93)=2,"1/4",IF((H93-8*J93)=3,"3/8",IF((H93-8*J93)=4,"1/2",IF((H93-8*J93)=5,"5/8",IF((H93-8*J93)=6,"3/4",IF((H93-8*J93)=7,"7/8",IF((H93-8*J93)=8,"1","")))))))</f>
        <v>3/8</v>
      </c>
      <c r="L93" s="17">
        <f t="shared" si="19"/>
        <v>0</v>
      </c>
      <c r="M93" s="17">
        <f t="shared" si="16"/>
        <v>0</v>
      </c>
      <c r="N93" s="17">
        <f aca="true" t="shared" si="24" ref="N93:N171">IF($B93="a",1,IF($B93="b",1,IF($B93="c",1,IF(B93="d",1,0))))</f>
        <v>0</v>
      </c>
      <c r="O93" s="28"/>
      <c r="P93" s="17" t="str">
        <f aca="true" t="shared" si="25" ref="P93:P127">LEFT(A93,2)</f>
        <v>BP</v>
      </c>
      <c r="Q93" s="16">
        <f t="shared" si="9"/>
        <v>4</v>
      </c>
      <c r="R93" s="16">
        <f aca="true" t="shared" si="26" ref="R93:R123">VALUE(RIGHT($A93,LEN($A93)-4))</f>
        <v>26</v>
      </c>
    </row>
    <row r="94" spans="1:18" ht="12.75">
      <c r="A94" s="13" t="s">
        <v>58</v>
      </c>
      <c r="B94" s="12" t="s">
        <v>412</v>
      </c>
      <c r="C94" s="13" t="s">
        <v>63</v>
      </c>
      <c r="D94" s="12">
        <v>16</v>
      </c>
      <c r="E94" s="12" t="s">
        <v>419</v>
      </c>
      <c r="F94" s="13">
        <v>206274</v>
      </c>
      <c r="G94" s="13">
        <f t="shared" si="10"/>
        <v>2062</v>
      </c>
      <c r="H94" s="13">
        <f t="shared" si="21"/>
        <v>74</v>
      </c>
      <c r="I94" s="16">
        <f>IF(LEFT(E94,1)="H",VLOOKUP(G94,$AE$3:$AF$10,2),0)</f>
        <v>0</v>
      </c>
      <c r="J94" s="13">
        <f t="shared" si="22"/>
        <v>9</v>
      </c>
      <c r="K94" s="16" t="str">
        <f t="shared" si="23"/>
        <v>1/4</v>
      </c>
      <c r="L94" s="17">
        <f aca="true" t="shared" si="27" ref="L94:L173">IF(B94="b",1,IF(B94="d",1,IF(B94="e",1,0)))</f>
        <v>1</v>
      </c>
      <c r="M94" s="17">
        <f aca="true" t="shared" si="28" ref="M94:M173">IF($B94="c",1,IF($B94="f",1,IF($B94="d",1,0)))</f>
        <v>0</v>
      </c>
      <c r="N94" s="17">
        <f t="shared" si="24"/>
        <v>1</v>
      </c>
      <c r="O94" s="28">
        <f aca="true" t="shared" si="29" ref="O94:O143">H94/8</f>
        <v>9.25</v>
      </c>
      <c r="P94" s="17" t="str">
        <f t="shared" si="25"/>
        <v>MA</v>
      </c>
      <c r="Q94" s="16">
        <f t="shared" si="9"/>
        <v>1</v>
      </c>
      <c r="R94" s="16">
        <f t="shared" si="26"/>
        <v>4</v>
      </c>
    </row>
    <row r="95" spans="1:18" ht="12.75">
      <c r="A95" s="13" t="s">
        <v>59</v>
      </c>
      <c r="B95" s="12" t="s">
        <v>413</v>
      </c>
      <c r="C95" s="13" t="s">
        <v>64</v>
      </c>
      <c r="D95" s="12">
        <v>4</v>
      </c>
      <c r="E95" s="12" t="s">
        <v>418</v>
      </c>
      <c r="F95" s="13">
        <v>315742</v>
      </c>
      <c r="G95" s="13">
        <f t="shared" si="10"/>
        <v>3157</v>
      </c>
      <c r="H95" s="13">
        <f t="shared" si="21"/>
        <v>42</v>
      </c>
      <c r="I95" s="16">
        <f>IF(LEFT(E95,1)="H",VLOOKUP(G95,$AE$3:$AF$10,2),0)</f>
        <v>0</v>
      </c>
      <c r="J95" s="13">
        <f t="shared" si="22"/>
        <v>5</v>
      </c>
      <c r="K95" s="16" t="str">
        <f t="shared" si="23"/>
        <v>1/4</v>
      </c>
      <c r="L95" s="17">
        <f t="shared" si="27"/>
        <v>0</v>
      </c>
      <c r="M95" s="17">
        <f t="shared" si="28"/>
        <v>1</v>
      </c>
      <c r="N95" s="17">
        <f t="shared" si="24"/>
        <v>1</v>
      </c>
      <c r="O95" s="28">
        <f t="shared" si="29"/>
        <v>5.25</v>
      </c>
      <c r="P95" s="17" t="str">
        <f t="shared" si="25"/>
        <v>MA</v>
      </c>
      <c r="Q95" s="16">
        <f t="shared" si="9"/>
        <v>1</v>
      </c>
      <c r="R95" s="16">
        <f t="shared" si="26"/>
        <v>5</v>
      </c>
    </row>
    <row r="96" spans="1:18" ht="12.75">
      <c r="A96" s="13" t="s">
        <v>60</v>
      </c>
      <c r="B96" s="12" t="s">
        <v>407</v>
      </c>
      <c r="C96" s="13" t="s">
        <v>65</v>
      </c>
      <c r="D96" s="12">
        <v>3</v>
      </c>
      <c r="E96" s="12" t="s">
        <v>420</v>
      </c>
      <c r="F96" s="13">
        <v>293430</v>
      </c>
      <c r="G96" s="13">
        <f t="shared" si="10"/>
        <v>2934</v>
      </c>
      <c r="H96" s="13">
        <f t="shared" si="21"/>
        <v>30</v>
      </c>
      <c r="I96" s="16">
        <f>IF(LEFT(E96,1)="H",VLOOKUP(G96,$AE$3:$AF$10,2),0)</f>
        <v>0</v>
      </c>
      <c r="J96" s="13">
        <f t="shared" si="22"/>
        <v>3</v>
      </c>
      <c r="K96" s="16" t="str">
        <f t="shared" si="23"/>
        <v>3/4</v>
      </c>
      <c r="L96" s="17">
        <f t="shared" si="27"/>
        <v>1</v>
      </c>
      <c r="M96" s="17">
        <f t="shared" si="28"/>
        <v>1</v>
      </c>
      <c r="N96" s="17">
        <f t="shared" si="24"/>
        <v>1</v>
      </c>
      <c r="O96" s="28">
        <f t="shared" si="29"/>
        <v>3.75</v>
      </c>
      <c r="P96" s="17" t="str">
        <f t="shared" si="25"/>
        <v>MA</v>
      </c>
      <c r="Q96" s="16">
        <f t="shared" si="9"/>
        <v>1</v>
      </c>
      <c r="R96" s="16">
        <f t="shared" si="26"/>
        <v>6</v>
      </c>
    </row>
    <row r="97" spans="1:18" ht="12.75">
      <c r="A97" s="13" t="s">
        <v>61</v>
      </c>
      <c r="B97" s="12" t="s">
        <v>414</v>
      </c>
      <c r="C97" s="13" t="s">
        <v>66</v>
      </c>
      <c r="D97" s="12">
        <v>8</v>
      </c>
      <c r="E97" s="12" t="s">
        <v>421</v>
      </c>
      <c r="F97" s="13">
        <v>303386</v>
      </c>
      <c r="G97" s="13">
        <f t="shared" si="10"/>
        <v>3033</v>
      </c>
      <c r="H97" s="13">
        <f t="shared" si="21"/>
        <v>86</v>
      </c>
      <c r="I97" s="16">
        <f>IF(LEFT(E97,1)="H",VLOOKUP(G97,$AE$3:$AF$10,2),0)</f>
        <v>0</v>
      </c>
      <c r="J97" s="13">
        <f t="shared" si="22"/>
        <v>10</v>
      </c>
      <c r="K97" s="16" t="str">
        <f t="shared" si="23"/>
        <v>3/4</v>
      </c>
      <c r="L97" s="17">
        <f t="shared" si="27"/>
        <v>0</v>
      </c>
      <c r="M97" s="17">
        <f t="shared" si="28"/>
        <v>0</v>
      </c>
      <c r="N97" s="17">
        <f t="shared" si="24"/>
        <v>1</v>
      </c>
      <c r="O97" s="28">
        <f t="shared" si="29"/>
        <v>10.75</v>
      </c>
      <c r="P97" s="17" t="str">
        <f t="shared" si="25"/>
        <v>MA</v>
      </c>
      <c r="Q97" s="16">
        <f t="shared" si="9"/>
        <v>1</v>
      </c>
      <c r="R97" s="16">
        <f t="shared" si="26"/>
        <v>7</v>
      </c>
    </row>
    <row r="98" spans="1:18" ht="12.75">
      <c r="A98" s="13" t="s">
        <v>476</v>
      </c>
      <c r="B98" s="12" t="s">
        <v>408</v>
      </c>
      <c r="C98" s="13" t="s">
        <v>477</v>
      </c>
      <c r="D98" s="12">
        <v>2</v>
      </c>
      <c r="E98" s="12" t="s">
        <v>24</v>
      </c>
      <c r="F98" s="13">
        <v>503</v>
      </c>
      <c r="G98" s="13">
        <f t="shared" si="10"/>
        <v>5</v>
      </c>
      <c r="H98" s="13">
        <f>F98-G98*100</f>
        <v>3</v>
      </c>
      <c r="I98" s="16" t="e">
        <f>IF(LEFT(E98,1)="H",VLOOKUP(G98,$AE$3:$AF$10,2),0)</f>
        <v>#N/A</v>
      </c>
      <c r="J98" s="13">
        <f>(INT(H98/8))</f>
        <v>0</v>
      </c>
      <c r="K98" s="16" t="str">
        <f>IF((H98-8*J98)=2,"1/4",IF((H98-8*J98)=3,"3/8",IF((H98-8*J98)=4,"1/2",IF((H98-8*J98)=5,"5/8",IF((H98-8*J98)=6,"3/4",IF((H98-8*J98)=7,"7/8",IF((H98-8*J98)=8,"1","")))))))</f>
        <v>3/8</v>
      </c>
      <c r="L98" s="17">
        <f>IF(B98="b",1,IF(B98="d",1,IF(B98="e",1,0)))</f>
        <v>1</v>
      </c>
      <c r="M98" s="17">
        <f t="shared" si="28"/>
        <v>0</v>
      </c>
      <c r="N98" s="17">
        <f>IF($B98="a",1,IF($B98="b",1,IF($B98="c",1,IF(B98="d",1,0))))</f>
        <v>0</v>
      </c>
      <c r="O98" s="28">
        <f>H98/8</f>
        <v>0.375</v>
      </c>
      <c r="P98" s="17" t="str">
        <f>LEFT(A98,2)</f>
        <v>MA</v>
      </c>
      <c r="Q98" s="16">
        <f t="shared" si="9"/>
        <v>1</v>
      </c>
      <c r="R98" s="16">
        <f t="shared" si="26"/>
        <v>12</v>
      </c>
    </row>
    <row r="99" spans="1:18" ht="12.75">
      <c r="A99" s="13" t="s">
        <v>62</v>
      </c>
      <c r="B99" s="12" t="s">
        <v>411</v>
      </c>
      <c r="C99" s="13" t="s">
        <v>67</v>
      </c>
      <c r="D99" s="12">
        <v>2</v>
      </c>
      <c r="E99" s="12" t="s">
        <v>68</v>
      </c>
      <c r="F99" s="13">
        <v>505</v>
      </c>
      <c r="G99" s="13">
        <f t="shared" si="10"/>
        <v>5</v>
      </c>
      <c r="H99" s="13">
        <f t="shared" si="21"/>
        <v>5</v>
      </c>
      <c r="I99" s="16">
        <f>IF(LEFT(E99,1)="H",VLOOKUP(G99,$AE$3:$AF$10,2),0)</f>
        <v>0</v>
      </c>
      <c r="J99" s="13">
        <f t="shared" si="22"/>
        <v>0</v>
      </c>
      <c r="K99" s="16" t="str">
        <f t="shared" si="23"/>
        <v>5/8</v>
      </c>
      <c r="L99" s="17">
        <f t="shared" si="27"/>
        <v>0</v>
      </c>
      <c r="M99" s="17">
        <f t="shared" si="28"/>
        <v>0</v>
      </c>
      <c r="N99" s="17">
        <f t="shared" si="24"/>
        <v>0</v>
      </c>
      <c r="O99" s="28">
        <f t="shared" si="29"/>
        <v>0.625</v>
      </c>
      <c r="P99" s="17" t="str">
        <f t="shared" si="25"/>
        <v>MA</v>
      </c>
      <c r="Q99" s="16">
        <f t="shared" si="9"/>
        <v>1</v>
      </c>
      <c r="R99" s="16">
        <f t="shared" si="26"/>
        <v>26</v>
      </c>
    </row>
    <row r="100" spans="1:18" ht="12.75">
      <c r="A100" s="13" t="s">
        <v>69</v>
      </c>
      <c r="B100" s="12" t="s">
        <v>414</v>
      </c>
      <c r="C100" s="13" t="s">
        <v>70</v>
      </c>
      <c r="D100" s="12">
        <v>12</v>
      </c>
      <c r="E100" s="12" t="s">
        <v>422</v>
      </c>
      <c r="F100" s="13">
        <v>200276</v>
      </c>
      <c r="G100" s="13">
        <f t="shared" si="10"/>
        <v>2002</v>
      </c>
      <c r="H100" s="13">
        <f t="shared" si="21"/>
        <v>76</v>
      </c>
      <c r="I100" s="16">
        <f>IF(LEFT(E100,1)="H",VLOOKUP(G100,$AE$3:$AF$10,2),0)</f>
        <v>0</v>
      </c>
      <c r="J100" s="13">
        <f t="shared" si="22"/>
        <v>9</v>
      </c>
      <c r="K100" s="16" t="str">
        <f t="shared" si="23"/>
        <v>1/2</v>
      </c>
      <c r="L100" s="17">
        <f t="shared" si="27"/>
        <v>0</v>
      </c>
      <c r="M100" s="17">
        <f t="shared" si="28"/>
        <v>0</v>
      </c>
      <c r="N100" s="17">
        <f t="shared" si="24"/>
        <v>1</v>
      </c>
      <c r="O100" s="28">
        <f t="shared" si="29"/>
        <v>9.5</v>
      </c>
      <c r="P100" s="17" t="str">
        <f t="shared" si="25"/>
        <v>MA</v>
      </c>
      <c r="Q100" s="16">
        <f t="shared" si="9"/>
        <v>4</v>
      </c>
      <c r="R100" s="16">
        <f t="shared" si="26"/>
        <v>2</v>
      </c>
    </row>
    <row r="101" spans="1:18" ht="12.75">
      <c r="A101" s="13" t="s">
        <v>71</v>
      </c>
      <c r="B101" s="12" t="s">
        <v>410</v>
      </c>
      <c r="C101" s="13" t="s">
        <v>75</v>
      </c>
      <c r="D101" s="12">
        <v>2</v>
      </c>
      <c r="E101" s="12" t="s">
        <v>24</v>
      </c>
      <c r="F101" s="13">
        <v>507</v>
      </c>
      <c r="G101" s="13">
        <f t="shared" si="10"/>
        <v>5</v>
      </c>
      <c r="H101" s="13">
        <f t="shared" si="21"/>
        <v>7</v>
      </c>
      <c r="I101" s="16" t="e">
        <f>IF(LEFT(E101,1)="H",VLOOKUP(G101,$AE$3:$AF$10,2),0)</f>
        <v>#N/A</v>
      </c>
      <c r="J101" s="13">
        <f t="shared" si="22"/>
        <v>0</v>
      </c>
      <c r="K101" s="16" t="str">
        <f t="shared" si="23"/>
        <v>7/8</v>
      </c>
      <c r="L101" s="17">
        <f t="shared" si="27"/>
        <v>0</v>
      </c>
      <c r="M101" s="17">
        <f t="shared" si="28"/>
        <v>1</v>
      </c>
      <c r="N101" s="17">
        <f t="shared" si="24"/>
        <v>0</v>
      </c>
      <c r="O101" s="28">
        <f t="shared" si="29"/>
        <v>0.875</v>
      </c>
      <c r="P101" s="17" t="str">
        <f t="shared" si="25"/>
        <v>MA</v>
      </c>
      <c r="Q101" s="16">
        <f t="shared" si="9"/>
        <v>5</v>
      </c>
      <c r="R101" s="16">
        <f t="shared" si="26"/>
        <v>18</v>
      </c>
    </row>
    <row r="102" spans="1:18" ht="12.75">
      <c r="A102" s="13" t="s">
        <v>478</v>
      </c>
      <c r="B102" s="12" t="s">
        <v>411</v>
      </c>
      <c r="C102" s="13" t="s">
        <v>479</v>
      </c>
      <c r="D102" s="12">
        <v>1</v>
      </c>
      <c r="E102" s="12" t="s">
        <v>480</v>
      </c>
      <c r="F102" s="13"/>
      <c r="G102" s="13">
        <f t="shared" si="10"/>
        <v>0</v>
      </c>
      <c r="H102" s="13">
        <f>F102-G102*100</f>
        <v>0</v>
      </c>
      <c r="I102" s="16">
        <f>IF(LEFT(E102,1)="H",VLOOKUP(G102,$AE$3:$AF$10,2),0)</f>
        <v>0</v>
      </c>
      <c r="J102" s="13">
        <f>(INT(H102/8))</f>
        <v>0</v>
      </c>
      <c r="K102" s="16">
        <f>IF((H102-8*J102)=2,"1/4",IF((H102-8*J102)=3,"3/8",IF((H102-8*J102)=4,"1/2",IF((H102-8*J102)=5,"5/8",IF((H102-8*J102)=6,"3/4",IF((H102-8*J102)=7,"7/8",IF((H102-8*J102)=8,"1","")))))))</f>
      </c>
      <c r="L102" s="17">
        <f>IF(B102="b",1,IF(B102="d",1,IF(B102="e",1,0)))</f>
        <v>0</v>
      </c>
      <c r="M102" s="17">
        <f t="shared" si="28"/>
        <v>0</v>
      </c>
      <c r="N102" s="17">
        <f>IF($B102="a",1,IF($B102="b",1,IF($B102="c",1,IF(B102="d",1,0))))</f>
        <v>0</v>
      </c>
      <c r="O102" s="28">
        <f>H102/8</f>
        <v>0</v>
      </c>
      <c r="P102" s="17" t="str">
        <f>LEFT(A102,2)</f>
        <v>MA</v>
      </c>
      <c r="Q102" s="16">
        <f t="shared" si="9"/>
        <v>5</v>
      </c>
      <c r="R102" s="16">
        <f t="shared" si="26"/>
        <v>22</v>
      </c>
    </row>
    <row r="103" spans="1:18" ht="12.75">
      <c r="A103" s="13" t="s">
        <v>72</v>
      </c>
      <c r="B103" s="12" t="s">
        <v>411</v>
      </c>
      <c r="C103" s="13" t="s">
        <v>76</v>
      </c>
      <c r="D103" s="12">
        <v>2</v>
      </c>
      <c r="E103" s="12" t="s">
        <v>79</v>
      </c>
      <c r="F103" s="13">
        <v>412</v>
      </c>
      <c r="G103" s="13">
        <f t="shared" si="10"/>
        <v>4</v>
      </c>
      <c r="H103" s="13">
        <f t="shared" si="21"/>
        <v>12</v>
      </c>
      <c r="I103" s="16" t="e">
        <f>IF(LEFT(E103,1)="H",VLOOKUP(G103,$AE$3:$AF$10,2),0)</f>
        <v>#N/A</v>
      </c>
      <c r="J103" s="13">
        <f t="shared" si="22"/>
        <v>1</v>
      </c>
      <c r="K103" s="16" t="str">
        <f t="shared" si="23"/>
        <v>1/2</v>
      </c>
      <c r="L103" s="17">
        <f t="shared" si="27"/>
        <v>0</v>
      </c>
      <c r="M103" s="17">
        <f t="shared" si="28"/>
        <v>0</v>
      </c>
      <c r="N103" s="17">
        <f t="shared" si="24"/>
        <v>0</v>
      </c>
      <c r="O103" s="28">
        <f t="shared" si="29"/>
        <v>1.5</v>
      </c>
      <c r="P103" s="17" t="str">
        <f t="shared" si="25"/>
        <v>MA</v>
      </c>
      <c r="Q103" s="16">
        <f t="shared" si="9"/>
        <v>5</v>
      </c>
      <c r="R103" s="16">
        <f t="shared" si="26"/>
        <v>31</v>
      </c>
    </row>
    <row r="104" spans="1:18" ht="12.75">
      <c r="A104" s="13" t="s">
        <v>73</v>
      </c>
      <c r="B104" s="12" t="s">
        <v>409</v>
      </c>
      <c r="C104" s="13" t="s">
        <v>77</v>
      </c>
      <c r="D104" s="12">
        <v>1</v>
      </c>
      <c r="E104" s="12" t="s">
        <v>24</v>
      </c>
      <c r="F104" s="13">
        <v>608</v>
      </c>
      <c r="G104" s="13">
        <f t="shared" si="10"/>
        <v>6</v>
      </c>
      <c r="H104" s="13">
        <f t="shared" si="21"/>
        <v>8</v>
      </c>
      <c r="I104" s="16" t="e">
        <f>IF(LEFT(E104,1)="H",VLOOKUP(G104,$AE$3:$AF$10,2),0)</f>
        <v>#N/A</v>
      </c>
      <c r="J104" s="13">
        <f t="shared" si="22"/>
        <v>1</v>
      </c>
      <c r="K104" s="16">
        <f t="shared" si="23"/>
      </c>
      <c r="L104" s="17">
        <f t="shared" si="27"/>
        <v>0</v>
      </c>
      <c r="M104" s="17">
        <f t="shared" si="28"/>
        <v>0</v>
      </c>
      <c r="N104" s="17">
        <f t="shared" si="24"/>
        <v>0</v>
      </c>
      <c r="O104" s="28">
        <f t="shared" si="29"/>
        <v>1</v>
      </c>
      <c r="P104" s="17" t="str">
        <f t="shared" si="25"/>
        <v>MA</v>
      </c>
      <c r="Q104" s="16">
        <f t="shared" si="9"/>
        <v>5</v>
      </c>
      <c r="R104" s="16">
        <f t="shared" si="26"/>
        <v>34</v>
      </c>
    </row>
    <row r="105" spans="1:18" ht="12.75">
      <c r="A105" s="13" t="s">
        <v>74</v>
      </c>
      <c r="B105" s="12" t="s">
        <v>410</v>
      </c>
      <c r="C105" s="13" t="s">
        <v>78</v>
      </c>
      <c r="D105" s="12">
        <v>6</v>
      </c>
      <c r="E105" s="12" t="s">
        <v>24</v>
      </c>
      <c r="F105" s="13">
        <v>506</v>
      </c>
      <c r="G105" s="13">
        <f>TRUNC(F105/100)</f>
        <v>5</v>
      </c>
      <c r="H105" s="13">
        <f t="shared" si="21"/>
        <v>6</v>
      </c>
      <c r="I105" s="16" t="e">
        <f>IF(LEFT(E105,1)="H",VLOOKUP(G105,$AE$3:$AF$10,2),0)</f>
        <v>#N/A</v>
      </c>
      <c r="J105" s="13">
        <f t="shared" si="22"/>
        <v>0</v>
      </c>
      <c r="K105" s="16" t="str">
        <f t="shared" si="23"/>
        <v>3/4</v>
      </c>
      <c r="L105" s="17">
        <f t="shared" si="27"/>
        <v>0</v>
      </c>
      <c r="M105" s="17">
        <f t="shared" si="28"/>
        <v>1</v>
      </c>
      <c r="N105" s="17">
        <f t="shared" si="24"/>
        <v>0</v>
      </c>
      <c r="O105" s="28">
        <f t="shared" si="29"/>
        <v>0.75</v>
      </c>
      <c r="P105" s="17" t="str">
        <f t="shared" si="25"/>
        <v>MA</v>
      </c>
      <c r="Q105" s="16">
        <f>INT(VALUE(RIGHT($A105,LEN($A105)-2)))</f>
        <v>5</v>
      </c>
      <c r="R105" s="16">
        <f t="shared" si="26"/>
        <v>40</v>
      </c>
    </row>
    <row r="106" spans="1:18" ht="12.75">
      <c r="A106" s="13" t="s">
        <v>82</v>
      </c>
      <c r="B106" s="12" t="s">
        <v>411</v>
      </c>
      <c r="C106" s="13" t="s">
        <v>89</v>
      </c>
      <c r="D106" s="12">
        <v>4</v>
      </c>
      <c r="E106" s="12" t="s">
        <v>423</v>
      </c>
      <c r="F106" s="13">
        <v>315758</v>
      </c>
      <c r="G106" s="13">
        <f t="shared" si="10"/>
        <v>3157</v>
      </c>
      <c r="H106" s="13">
        <f t="shared" si="21"/>
        <v>58</v>
      </c>
      <c r="I106" s="16">
        <f>IF(LEFT(E106,1)="H",VLOOKUP(G106,$AE$3:$AF$10,2),0)</f>
        <v>0</v>
      </c>
      <c r="J106" s="13">
        <f t="shared" si="22"/>
        <v>7</v>
      </c>
      <c r="K106" s="16" t="str">
        <f t="shared" si="23"/>
        <v>1/4</v>
      </c>
      <c r="L106" s="17">
        <f t="shared" si="27"/>
        <v>0</v>
      </c>
      <c r="M106" s="17">
        <f t="shared" si="28"/>
        <v>0</v>
      </c>
      <c r="N106" s="17">
        <f t="shared" si="24"/>
        <v>0</v>
      </c>
      <c r="O106" s="28">
        <f t="shared" si="29"/>
        <v>7.25</v>
      </c>
      <c r="P106" s="17" t="str">
        <f t="shared" si="25"/>
        <v>MA</v>
      </c>
      <c r="Q106" s="16">
        <f t="shared" si="9"/>
        <v>6</v>
      </c>
      <c r="R106" s="16">
        <f t="shared" si="26"/>
        <v>4</v>
      </c>
    </row>
    <row r="107" spans="1:18" ht="12.75">
      <c r="A107" s="13" t="s">
        <v>83</v>
      </c>
      <c r="B107" s="12" t="s">
        <v>410</v>
      </c>
      <c r="C107" s="13" t="s">
        <v>90</v>
      </c>
      <c r="D107" s="12">
        <v>6</v>
      </c>
      <c r="E107" s="12" t="s">
        <v>94</v>
      </c>
      <c r="F107" s="13">
        <v>606</v>
      </c>
      <c r="G107" s="13">
        <f t="shared" si="10"/>
        <v>6</v>
      </c>
      <c r="H107" s="13">
        <f t="shared" si="21"/>
        <v>6</v>
      </c>
      <c r="I107" s="16">
        <f>IF(LEFT(E107,1)="H",VLOOKUP(G107,$AE$3:$AF$10,2),0)</f>
        <v>0</v>
      </c>
      <c r="J107" s="13">
        <f t="shared" si="22"/>
        <v>0</v>
      </c>
      <c r="K107" s="16" t="str">
        <f t="shared" si="23"/>
        <v>3/4</v>
      </c>
      <c r="L107" s="17">
        <f t="shared" si="27"/>
        <v>0</v>
      </c>
      <c r="M107" s="17">
        <f t="shared" si="28"/>
        <v>1</v>
      </c>
      <c r="N107" s="17">
        <f t="shared" si="24"/>
        <v>0</v>
      </c>
      <c r="O107" s="28">
        <f t="shared" si="29"/>
        <v>0.75</v>
      </c>
      <c r="P107" s="17" t="str">
        <f t="shared" si="25"/>
        <v>MA</v>
      </c>
      <c r="Q107" s="16">
        <f t="shared" si="9"/>
        <v>6</v>
      </c>
      <c r="R107" s="16">
        <f t="shared" si="26"/>
        <v>10</v>
      </c>
    </row>
    <row r="108" spans="1:18" ht="12.75">
      <c r="A108" s="13" t="s">
        <v>80</v>
      </c>
      <c r="B108" s="12" t="s">
        <v>411</v>
      </c>
      <c r="C108" s="13" t="s">
        <v>87</v>
      </c>
      <c r="D108" s="12">
        <v>7</v>
      </c>
      <c r="E108" s="12" t="s">
        <v>24</v>
      </c>
      <c r="F108" s="13">
        <v>507</v>
      </c>
      <c r="G108" s="13">
        <f t="shared" si="10"/>
        <v>5</v>
      </c>
      <c r="H108" s="13">
        <f t="shared" si="21"/>
        <v>7</v>
      </c>
      <c r="I108" s="16" t="e">
        <f>IF(LEFT(E108,1)="H",VLOOKUP(G108,$AE$3:$AF$10,2),0)</f>
        <v>#N/A</v>
      </c>
      <c r="J108" s="13">
        <f t="shared" si="22"/>
        <v>0</v>
      </c>
      <c r="K108" s="16" t="str">
        <f t="shared" si="23"/>
        <v>7/8</v>
      </c>
      <c r="L108" s="17">
        <f t="shared" si="27"/>
        <v>0</v>
      </c>
      <c r="M108" s="17">
        <f t="shared" si="28"/>
        <v>0</v>
      </c>
      <c r="N108" s="17">
        <f t="shared" si="24"/>
        <v>0</v>
      </c>
      <c r="O108" s="28">
        <f t="shared" si="29"/>
        <v>0.875</v>
      </c>
      <c r="P108" s="17" t="str">
        <f t="shared" si="25"/>
        <v>MA</v>
      </c>
      <c r="Q108" s="16">
        <f t="shared" si="9"/>
        <v>6</v>
      </c>
      <c r="R108" s="16">
        <f t="shared" si="26"/>
        <v>21</v>
      </c>
    </row>
    <row r="109" spans="1:18" ht="12.75">
      <c r="A109" s="13" t="s">
        <v>81</v>
      </c>
      <c r="B109" s="12" t="s">
        <v>411</v>
      </c>
      <c r="C109" s="13" t="s">
        <v>88</v>
      </c>
      <c r="D109" s="12">
        <v>5</v>
      </c>
      <c r="E109" s="12" t="s">
        <v>24</v>
      </c>
      <c r="F109" s="13">
        <v>504</v>
      </c>
      <c r="G109" s="13">
        <f t="shared" si="10"/>
        <v>5</v>
      </c>
      <c r="H109" s="13">
        <f t="shared" si="21"/>
        <v>4</v>
      </c>
      <c r="I109" s="16" t="e">
        <f>IF(LEFT(E109,1)="H",VLOOKUP(G109,$AE$3:$AF$10,2),0)</f>
        <v>#N/A</v>
      </c>
      <c r="J109" s="13">
        <f t="shared" si="22"/>
        <v>0</v>
      </c>
      <c r="K109" s="16" t="str">
        <f t="shared" si="23"/>
        <v>1/2</v>
      </c>
      <c r="L109" s="17">
        <f t="shared" si="27"/>
        <v>0</v>
      </c>
      <c r="M109" s="17">
        <f t="shared" si="28"/>
        <v>0</v>
      </c>
      <c r="N109" s="17">
        <f t="shared" si="24"/>
        <v>0</v>
      </c>
      <c r="O109" s="28">
        <f t="shared" si="29"/>
        <v>0.5</v>
      </c>
      <c r="P109" s="17" t="str">
        <f t="shared" si="25"/>
        <v>MA</v>
      </c>
      <c r="Q109" s="16">
        <f t="shared" si="9"/>
        <v>6</v>
      </c>
      <c r="R109" s="16">
        <f t="shared" si="26"/>
        <v>23</v>
      </c>
    </row>
    <row r="110" spans="1:18" ht="12.75">
      <c r="A110" s="13" t="s">
        <v>84</v>
      </c>
      <c r="B110" s="12" t="s">
        <v>408</v>
      </c>
      <c r="C110" s="13" t="s">
        <v>91</v>
      </c>
      <c r="D110" s="12">
        <v>5</v>
      </c>
      <c r="E110" s="12" t="s">
        <v>24</v>
      </c>
      <c r="F110" s="13">
        <v>506</v>
      </c>
      <c r="G110" s="13">
        <f t="shared" si="10"/>
        <v>5</v>
      </c>
      <c r="H110" s="13">
        <f t="shared" si="21"/>
        <v>6</v>
      </c>
      <c r="I110" s="16" t="e">
        <f>IF(LEFT(E110,1)="H",VLOOKUP(G110,$AE$3:$AF$10,2),0)</f>
        <v>#N/A</v>
      </c>
      <c r="J110" s="13">
        <f t="shared" si="22"/>
        <v>0</v>
      </c>
      <c r="K110" s="16" t="str">
        <f t="shared" si="23"/>
        <v>3/4</v>
      </c>
      <c r="L110" s="17">
        <f t="shared" si="27"/>
        <v>1</v>
      </c>
      <c r="M110" s="17">
        <f t="shared" si="28"/>
        <v>0</v>
      </c>
      <c r="N110" s="17">
        <f t="shared" si="24"/>
        <v>0</v>
      </c>
      <c r="O110" s="28">
        <f t="shared" si="29"/>
        <v>0.75</v>
      </c>
      <c r="P110" s="17" t="str">
        <f t="shared" si="25"/>
        <v>MA</v>
      </c>
      <c r="Q110" s="16">
        <f t="shared" si="9"/>
        <v>6</v>
      </c>
      <c r="R110" s="16">
        <f t="shared" si="26"/>
        <v>29</v>
      </c>
    </row>
    <row r="111" spans="1:18" ht="12.75">
      <c r="A111" s="13" t="s">
        <v>85</v>
      </c>
      <c r="B111" s="12" t="s">
        <v>408</v>
      </c>
      <c r="C111" s="13" t="s">
        <v>92</v>
      </c>
      <c r="D111" s="12">
        <v>2</v>
      </c>
      <c r="E111" s="12" t="s">
        <v>79</v>
      </c>
      <c r="F111" s="13">
        <v>510</v>
      </c>
      <c r="G111" s="13">
        <f t="shared" si="10"/>
        <v>5</v>
      </c>
      <c r="H111" s="13">
        <f t="shared" si="21"/>
        <v>10</v>
      </c>
      <c r="I111" s="16" t="e">
        <f>IF(LEFT(E111,1)="H",VLOOKUP(G111,$AE$3:$AF$10,2),0)</f>
        <v>#N/A</v>
      </c>
      <c r="J111" s="13">
        <f t="shared" si="22"/>
        <v>1</v>
      </c>
      <c r="K111" s="16" t="str">
        <f t="shared" si="23"/>
        <v>1/4</v>
      </c>
      <c r="L111" s="17">
        <f t="shared" si="27"/>
        <v>1</v>
      </c>
      <c r="M111" s="17">
        <f t="shared" si="28"/>
        <v>0</v>
      </c>
      <c r="N111" s="17">
        <f t="shared" si="24"/>
        <v>0</v>
      </c>
      <c r="O111" s="28">
        <f t="shared" si="29"/>
        <v>1.25</v>
      </c>
      <c r="P111" s="17" t="str">
        <f t="shared" si="25"/>
        <v>MA</v>
      </c>
      <c r="Q111" s="16">
        <f t="shared" si="9"/>
        <v>6</v>
      </c>
      <c r="R111" s="16">
        <f t="shared" si="26"/>
        <v>32</v>
      </c>
    </row>
    <row r="112" spans="1:18" ht="12.75">
      <c r="A112" s="13" t="s">
        <v>86</v>
      </c>
      <c r="B112" s="12" t="s">
        <v>411</v>
      </c>
      <c r="C112" s="13" t="s">
        <v>93</v>
      </c>
      <c r="D112" s="12">
        <v>11</v>
      </c>
      <c r="E112" s="12" t="s">
        <v>424</v>
      </c>
      <c r="F112" s="13">
        <v>9174</v>
      </c>
      <c r="G112" s="13">
        <f t="shared" si="10"/>
        <v>91</v>
      </c>
      <c r="H112" s="13">
        <f t="shared" si="21"/>
        <v>74</v>
      </c>
      <c r="I112" s="16">
        <f>IF(LEFT(E112,1)="H",VLOOKUP(G112,$AE$3:$AF$10,2),0)</f>
        <v>0</v>
      </c>
      <c r="J112" s="13">
        <f t="shared" si="22"/>
        <v>9</v>
      </c>
      <c r="K112" s="16" t="str">
        <f t="shared" si="23"/>
        <v>1/4</v>
      </c>
      <c r="L112" s="17">
        <f t="shared" si="27"/>
        <v>0</v>
      </c>
      <c r="M112" s="17">
        <f t="shared" si="28"/>
        <v>0</v>
      </c>
      <c r="N112" s="17">
        <f t="shared" si="24"/>
        <v>0</v>
      </c>
      <c r="O112" s="28">
        <f t="shared" si="29"/>
        <v>9.25</v>
      </c>
      <c r="P112" s="17" t="str">
        <f t="shared" si="25"/>
        <v>MA</v>
      </c>
      <c r="Q112" s="16">
        <f t="shared" si="9"/>
        <v>6</v>
      </c>
      <c r="R112" s="16">
        <f t="shared" si="26"/>
        <v>36</v>
      </c>
    </row>
    <row r="113" spans="1:18" ht="12.75">
      <c r="A113" s="13" t="s">
        <v>96</v>
      </c>
      <c r="B113" s="12" t="s">
        <v>407</v>
      </c>
      <c r="C113" s="13" t="s">
        <v>98</v>
      </c>
      <c r="D113" s="12">
        <v>2</v>
      </c>
      <c r="E113" s="12" t="s">
        <v>425</v>
      </c>
      <c r="F113" s="13">
        <v>203775</v>
      </c>
      <c r="G113" s="13">
        <f t="shared" si="10"/>
        <v>2037</v>
      </c>
      <c r="H113" s="13">
        <f t="shared" si="21"/>
        <v>75</v>
      </c>
      <c r="I113" s="16">
        <f>IF(LEFT(E113,1)="H",VLOOKUP(G113,$AE$3:$AF$10,2),0)</f>
        <v>0</v>
      </c>
      <c r="J113" s="13">
        <f t="shared" si="22"/>
        <v>9</v>
      </c>
      <c r="K113" s="16" t="str">
        <f t="shared" si="23"/>
        <v>3/8</v>
      </c>
      <c r="L113" s="17">
        <f t="shared" si="27"/>
        <v>1</v>
      </c>
      <c r="M113" s="17">
        <f t="shared" si="28"/>
        <v>1</v>
      </c>
      <c r="N113" s="17">
        <f t="shared" si="24"/>
        <v>1</v>
      </c>
      <c r="O113" s="28">
        <f t="shared" si="29"/>
        <v>9.375</v>
      </c>
      <c r="P113" s="17" t="str">
        <f t="shared" si="25"/>
        <v>MA</v>
      </c>
      <c r="Q113" s="16">
        <f t="shared" si="9"/>
        <v>7</v>
      </c>
      <c r="R113" s="16">
        <f t="shared" si="26"/>
        <v>2</v>
      </c>
    </row>
    <row r="114" spans="1:18" ht="12.75">
      <c r="A114" s="13" t="s">
        <v>95</v>
      </c>
      <c r="B114" s="12" t="s">
        <v>407</v>
      </c>
      <c r="C114" s="13" t="s">
        <v>100</v>
      </c>
      <c r="D114" s="12">
        <v>6</v>
      </c>
      <c r="E114" s="12" t="s">
        <v>426</v>
      </c>
      <c r="F114" s="13">
        <v>289001</v>
      </c>
      <c r="G114" s="13">
        <f t="shared" si="10"/>
        <v>2890</v>
      </c>
      <c r="H114" s="13">
        <f t="shared" si="21"/>
        <v>1</v>
      </c>
      <c r="I114" s="16">
        <f>IF(LEFT(E114,1)="H",VLOOKUP(G114,$AE$3:$AF$10,2),0)</f>
        <v>0</v>
      </c>
      <c r="J114" s="13">
        <f t="shared" si="22"/>
        <v>0</v>
      </c>
      <c r="K114" s="16">
        <f t="shared" si="23"/>
      </c>
      <c r="L114" s="17">
        <f t="shared" si="27"/>
        <v>1</v>
      </c>
      <c r="M114" s="17">
        <f t="shared" si="28"/>
        <v>1</v>
      </c>
      <c r="N114" s="17">
        <f t="shared" si="24"/>
        <v>1</v>
      </c>
      <c r="O114" s="28">
        <f t="shared" si="29"/>
        <v>0.125</v>
      </c>
      <c r="P114" s="17" t="str">
        <f t="shared" si="25"/>
        <v>MA</v>
      </c>
      <c r="Q114" s="16">
        <f t="shared" si="9"/>
        <v>7</v>
      </c>
      <c r="R114" s="16">
        <f t="shared" si="26"/>
        <v>3</v>
      </c>
    </row>
    <row r="115" spans="1:18" ht="12.75">
      <c r="A115" s="13" t="s">
        <v>97</v>
      </c>
      <c r="B115" s="12" t="s">
        <v>407</v>
      </c>
      <c r="C115" s="13" t="s">
        <v>99</v>
      </c>
      <c r="D115" s="12">
        <v>4</v>
      </c>
      <c r="E115" s="12" t="s">
        <v>427</v>
      </c>
      <c r="F115" s="13">
        <v>214077</v>
      </c>
      <c r="G115" s="13">
        <f t="shared" si="10"/>
        <v>2140</v>
      </c>
      <c r="H115" s="13">
        <f t="shared" si="21"/>
        <v>77</v>
      </c>
      <c r="I115" s="16">
        <f>IF(LEFT(E115,1)="H",VLOOKUP(G115,$AE$3:$AF$10,2),0)</f>
        <v>0</v>
      </c>
      <c r="J115" s="13">
        <f t="shared" si="22"/>
        <v>9</v>
      </c>
      <c r="K115" s="16" t="str">
        <f t="shared" si="23"/>
        <v>5/8</v>
      </c>
      <c r="L115" s="17">
        <f t="shared" si="27"/>
        <v>1</v>
      </c>
      <c r="M115" s="17">
        <f t="shared" si="28"/>
        <v>1</v>
      </c>
      <c r="N115" s="17">
        <f t="shared" si="24"/>
        <v>1</v>
      </c>
      <c r="O115" s="28">
        <f t="shared" si="29"/>
        <v>9.625</v>
      </c>
      <c r="P115" s="17" t="str">
        <f t="shared" si="25"/>
        <v>MA</v>
      </c>
      <c r="Q115" s="16">
        <f t="shared" si="9"/>
        <v>7</v>
      </c>
      <c r="R115" s="16">
        <f t="shared" si="26"/>
        <v>4</v>
      </c>
    </row>
    <row r="116" spans="1:18" ht="12.75">
      <c r="A116" s="13" t="s">
        <v>481</v>
      </c>
      <c r="B116" s="12"/>
      <c r="C116" s="13" t="s">
        <v>482</v>
      </c>
      <c r="D116" s="12">
        <v>3</v>
      </c>
      <c r="E116" s="12" t="s">
        <v>36</v>
      </c>
      <c r="F116" s="13">
        <v>308</v>
      </c>
      <c r="G116" s="13">
        <f t="shared" si="10"/>
        <v>3</v>
      </c>
      <c r="H116" s="13">
        <f>F116-G116*100</f>
        <v>8</v>
      </c>
      <c r="I116" s="16">
        <f>IF(LEFT(E116,1)="H",VLOOKUP(G116,$AE$3:$AF$10,2),0)</f>
        <v>0</v>
      </c>
      <c r="J116" s="13">
        <f>(INT(H116/8))</f>
        <v>1</v>
      </c>
      <c r="K116" s="16">
        <f>IF((H116-8*J116)=2,"1/4",IF((H116-8*J116)=3,"3/8",IF((H116-8*J116)=4,"1/2",IF((H116-8*J116)=5,"5/8",IF((H116-8*J116)=6,"3/4",IF((H116-8*J116)=7,"7/8",IF((H116-8*J116)=8,"1","")))))))</f>
      </c>
      <c r="L116" s="17">
        <f>IF(B116="b",1,IF(B116="d",1,IF(B116="e",1,0)))</f>
        <v>0</v>
      </c>
      <c r="M116" s="17">
        <f t="shared" si="28"/>
        <v>0</v>
      </c>
      <c r="N116" s="17">
        <f>IF($B116="a",1,IF($B116="b",1,IF($B116="c",1,IF(B116="d",1,0))))</f>
        <v>0</v>
      </c>
      <c r="O116" s="28">
        <f>H116/8</f>
        <v>1</v>
      </c>
      <c r="P116" s="17" t="str">
        <f>LEFT(A116,2)</f>
        <v>MA</v>
      </c>
      <c r="Q116" s="16">
        <f t="shared" si="9"/>
        <v>7</v>
      </c>
      <c r="R116" s="16">
        <f t="shared" si="26"/>
        <v>10</v>
      </c>
    </row>
    <row r="117" spans="1:18" ht="12.75">
      <c r="A117" s="13" t="s">
        <v>101</v>
      </c>
      <c r="B117" s="12" t="s">
        <v>413</v>
      </c>
      <c r="C117" s="13" t="s">
        <v>430</v>
      </c>
      <c r="D117" s="12">
        <v>2</v>
      </c>
      <c r="E117" s="12" t="s">
        <v>428</v>
      </c>
      <c r="F117" s="13">
        <v>7294</v>
      </c>
      <c r="G117" s="13">
        <f t="shared" si="10"/>
        <v>72</v>
      </c>
      <c r="H117" s="13">
        <f t="shared" si="21"/>
        <v>94</v>
      </c>
      <c r="I117" s="16">
        <f>IF(LEFT(E117,1)="H",VLOOKUP(G117,$AE$3:$AF$10,2),0)</f>
        <v>0</v>
      </c>
      <c r="J117" s="13">
        <f t="shared" si="22"/>
        <v>11</v>
      </c>
      <c r="K117" s="16" t="str">
        <f t="shared" si="23"/>
        <v>3/4</v>
      </c>
      <c r="L117" s="17">
        <f t="shared" si="27"/>
        <v>0</v>
      </c>
      <c r="M117" s="17">
        <f t="shared" si="28"/>
        <v>1</v>
      </c>
      <c r="N117" s="17">
        <f t="shared" si="24"/>
        <v>1</v>
      </c>
      <c r="O117" s="28">
        <f t="shared" si="29"/>
        <v>11.75</v>
      </c>
      <c r="P117" s="17" t="str">
        <f t="shared" si="25"/>
        <v>MA</v>
      </c>
      <c r="Q117" s="16">
        <f t="shared" si="9"/>
        <v>8</v>
      </c>
      <c r="R117" s="16">
        <f t="shared" si="26"/>
        <v>10</v>
      </c>
    </row>
    <row r="118" spans="1:18" ht="12.75">
      <c r="A118" s="13" t="s">
        <v>429</v>
      </c>
      <c r="B118" s="12" t="s">
        <v>414</v>
      </c>
      <c r="C118" s="13" t="s">
        <v>483</v>
      </c>
      <c r="D118" s="12">
        <v>1</v>
      </c>
      <c r="E118" s="12" t="s">
        <v>431</v>
      </c>
      <c r="F118" s="13">
        <v>22396</v>
      </c>
      <c r="G118" s="13">
        <f t="shared" si="10"/>
        <v>223</v>
      </c>
      <c r="H118" s="13">
        <f t="shared" si="21"/>
        <v>96</v>
      </c>
      <c r="I118" s="16">
        <f>IF(LEFT(E118,1)="H",VLOOKUP(G118,$AE$3:$AF$10,2),0)</f>
        <v>0</v>
      </c>
      <c r="J118" s="13">
        <f t="shared" si="22"/>
        <v>12</v>
      </c>
      <c r="K118" s="16">
        <f t="shared" si="23"/>
      </c>
      <c r="L118" s="17">
        <f>IF(B118="b",1,IF(B118="d",1,IF(B118="e",1,0)))</f>
        <v>0</v>
      </c>
      <c r="M118" s="17">
        <f t="shared" si="28"/>
        <v>0</v>
      </c>
      <c r="N118" s="17">
        <f>IF($B118="a",1,IF($B118="b",1,IF($B118="c",1,IF(B118="d",1,0))))</f>
        <v>1</v>
      </c>
      <c r="O118" s="28">
        <f t="shared" si="29"/>
        <v>12</v>
      </c>
      <c r="P118" s="17" t="str">
        <f t="shared" si="25"/>
        <v>MA</v>
      </c>
      <c r="Q118" s="16">
        <f t="shared" si="9"/>
        <v>8</v>
      </c>
      <c r="R118" s="16">
        <f t="shared" si="26"/>
        <v>13</v>
      </c>
    </row>
    <row r="119" spans="1:18" ht="12.75">
      <c r="A119" s="13" t="s">
        <v>102</v>
      </c>
      <c r="B119" s="12" t="s">
        <v>410</v>
      </c>
      <c r="C119" s="13" t="s">
        <v>103</v>
      </c>
      <c r="D119" s="12">
        <v>2</v>
      </c>
      <c r="E119" s="12" t="s">
        <v>24</v>
      </c>
      <c r="F119" s="13">
        <v>404</v>
      </c>
      <c r="G119" s="13">
        <f t="shared" si="10"/>
        <v>4</v>
      </c>
      <c r="H119" s="13">
        <f t="shared" si="21"/>
        <v>4</v>
      </c>
      <c r="I119" s="16" t="e">
        <f>IF(LEFT(E119,1)="H",VLOOKUP(G119,$AE$3:$AF$10,2),0)</f>
        <v>#N/A</v>
      </c>
      <c r="J119" s="13">
        <f t="shared" si="22"/>
        <v>0</v>
      </c>
      <c r="K119" s="16" t="str">
        <f t="shared" si="23"/>
        <v>1/2</v>
      </c>
      <c r="L119" s="17">
        <f t="shared" si="27"/>
        <v>0</v>
      </c>
      <c r="M119" s="17">
        <f t="shared" si="28"/>
        <v>1</v>
      </c>
      <c r="N119" s="17">
        <f t="shared" si="24"/>
        <v>0</v>
      </c>
      <c r="O119" s="28">
        <f t="shared" si="29"/>
        <v>0.5</v>
      </c>
      <c r="P119" s="17" t="str">
        <f t="shared" si="25"/>
        <v>MA</v>
      </c>
      <c r="Q119" s="16">
        <f t="shared" si="9"/>
        <v>8</v>
      </c>
      <c r="R119" s="16">
        <f t="shared" si="26"/>
        <v>17</v>
      </c>
    </row>
    <row r="120" spans="1:18" ht="12.75">
      <c r="A120" s="13" t="s">
        <v>104</v>
      </c>
      <c r="B120" s="12" t="s">
        <v>411</v>
      </c>
      <c r="C120" s="13" t="s">
        <v>111</v>
      </c>
      <c r="D120" s="12">
        <v>23</v>
      </c>
      <c r="E120" s="12" t="s">
        <v>8</v>
      </c>
      <c r="F120" s="13">
        <v>404</v>
      </c>
      <c r="G120" s="13">
        <f t="shared" si="10"/>
        <v>4</v>
      </c>
      <c r="H120" s="13">
        <f t="shared" si="21"/>
        <v>4</v>
      </c>
      <c r="I120" s="16" t="e">
        <f>IF(LEFT(E120,1)="H",VLOOKUP(G120,$AE$3:$AF$10,2),0)</f>
        <v>#N/A</v>
      </c>
      <c r="J120" s="13">
        <f aca="true" t="shared" si="30" ref="J120:J143">(INT(H120/8))</f>
        <v>0</v>
      </c>
      <c r="K120" s="16" t="str">
        <f t="shared" si="23"/>
        <v>1/2</v>
      </c>
      <c r="L120" s="17">
        <f t="shared" si="27"/>
        <v>0</v>
      </c>
      <c r="M120" s="17">
        <f t="shared" si="28"/>
        <v>0</v>
      </c>
      <c r="N120" s="17">
        <f t="shared" si="24"/>
        <v>0</v>
      </c>
      <c r="O120" s="28">
        <f t="shared" si="29"/>
        <v>0.5</v>
      </c>
      <c r="P120" s="17" t="str">
        <f t="shared" si="25"/>
        <v>MA</v>
      </c>
      <c r="Q120" s="16">
        <f t="shared" si="9"/>
        <v>9</v>
      </c>
      <c r="R120" s="16">
        <f t="shared" si="26"/>
        <v>7</v>
      </c>
    </row>
    <row r="121" spans="1:18" ht="12.75">
      <c r="A121" s="13" t="s">
        <v>105</v>
      </c>
      <c r="B121" s="12" t="s">
        <v>411</v>
      </c>
      <c r="C121" s="13" t="s">
        <v>111</v>
      </c>
      <c r="D121" s="12">
        <v>2</v>
      </c>
      <c r="E121" s="12" t="s">
        <v>24</v>
      </c>
      <c r="F121" s="13">
        <v>408</v>
      </c>
      <c r="G121" s="13">
        <f t="shared" si="10"/>
        <v>4</v>
      </c>
      <c r="H121" s="13">
        <f t="shared" si="21"/>
        <v>8</v>
      </c>
      <c r="I121" s="16" t="e">
        <f>IF(LEFT(E121,1)="H",VLOOKUP(G121,$AE$3:$AF$10,2),0)</f>
        <v>#N/A</v>
      </c>
      <c r="J121" s="13">
        <f t="shared" si="30"/>
        <v>1</v>
      </c>
      <c r="K121" s="16">
        <f t="shared" si="23"/>
      </c>
      <c r="L121" s="17">
        <f t="shared" si="27"/>
        <v>0</v>
      </c>
      <c r="M121" s="17">
        <f t="shared" si="28"/>
        <v>0</v>
      </c>
      <c r="N121" s="17">
        <f t="shared" si="24"/>
        <v>0</v>
      </c>
      <c r="O121" s="28">
        <f t="shared" si="29"/>
        <v>1</v>
      </c>
      <c r="P121" s="17" t="str">
        <f t="shared" si="25"/>
        <v>MA</v>
      </c>
      <c r="Q121" s="16">
        <f t="shared" si="9"/>
        <v>9</v>
      </c>
      <c r="R121" s="16">
        <f t="shared" si="26"/>
        <v>9</v>
      </c>
    </row>
    <row r="122" spans="1:18" ht="12.75">
      <c r="A122" s="13" t="s">
        <v>106</v>
      </c>
      <c r="B122" s="12" t="s">
        <v>409</v>
      </c>
      <c r="C122" s="13" t="s">
        <v>112</v>
      </c>
      <c r="D122" s="12">
        <v>4</v>
      </c>
      <c r="E122" s="12" t="s">
        <v>94</v>
      </c>
      <c r="F122" s="13">
        <v>408</v>
      </c>
      <c r="G122" s="13">
        <f t="shared" si="10"/>
        <v>4</v>
      </c>
      <c r="H122" s="13">
        <f t="shared" si="21"/>
        <v>8</v>
      </c>
      <c r="I122" s="16">
        <f>IF(LEFT(E122,1)="H",VLOOKUP(G122,$AE$3:$AF$10,2),0)</f>
        <v>0</v>
      </c>
      <c r="J122" s="13">
        <f t="shared" si="30"/>
        <v>1</v>
      </c>
      <c r="K122" s="16">
        <f t="shared" si="23"/>
      </c>
      <c r="L122" s="17">
        <f t="shared" si="27"/>
        <v>0</v>
      </c>
      <c r="M122" s="17">
        <f t="shared" si="28"/>
        <v>0</v>
      </c>
      <c r="N122" s="17">
        <f t="shared" si="24"/>
        <v>0</v>
      </c>
      <c r="O122" s="28">
        <f t="shared" si="29"/>
        <v>1</v>
      </c>
      <c r="P122" s="17" t="str">
        <f t="shared" si="25"/>
        <v>MA</v>
      </c>
      <c r="Q122" s="16">
        <f t="shared" si="9"/>
        <v>9</v>
      </c>
      <c r="R122" s="16">
        <f t="shared" si="26"/>
        <v>22</v>
      </c>
    </row>
    <row r="123" spans="1:18" ht="12.75">
      <c r="A123" s="13" t="s">
        <v>107</v>
      </c>
      <c r="B123" s="12" t="s">
        <v>409</v>
      </c>
      <c r="C123" s="13" t="s">
        <v>113</v>
      </c>
      <c r="D123" s="12">
        <v>3</v>
      </c>
      <c r="E123" s="12" t="s">
        <v>24</v>
      </c>
      <c r="F123" s="13">
        <v>406</v>
      </c>
      <c r="G123" s="13">
        <f t="shared" si="10"/>
        <v>4</v>
      </c>
      <c r="H123" s="13">
        <f t="shared" si="21"/>
        <v>6</v>
      </c>
      <c r="I123" s="16" t="e">
        <f>IF(LEFT(E123,1)="H",VLOOKUP(G123,$AE$3:$AF$10,2),0)</f>
        <v>#N/A</v>
      </c>
      <c r="J123" s="13">
        <f t="shared" si="30"/>
        <v>0</v>
      </c>
      <c r="K123" s="16" t="str">
        <f t="shared" si="23"/>
        <v>3/4</v>
      </c>
      <c r="L123" s="17">
        <f t="shared" si="27"/>
        <v>0</v>
      </c>
      <c r="M123" s="17">
        <f t="shared" si="28"/>
        <v>0</v>
      </c>
      <c r="N123" s="17">
        <f t="shared" si="24"/>
        <v>0</v>
      </c>
      <c r="O123" s="28">
        <f t="shared" si="29"/>
        <v>0.75</v>
      </c>
      <c r="P123" s="17" t="str">
        <f t="shared" si="25"/>
        <v>MA</v>
      </c>
      <c r="Q123" s="16">
        <f t="shared" si="9"/>
        <v>9</v>
      </c>
      <c r="R123" s="16">
        <f t="shared" si="26"/>
        <v>32</v>
      </c>
    </row>
    <row r="124" spans="1:18" ht="12.75">
      <c r="A124" s="13" t="s">
        <v>108</v>
      </c>
      <c r="B124" s="12"/>
      <c r="C124" s="13" t="s">
        <v>114</v>
      </c>
      <c r="D124" s="12">
        <v>1</v>
      </c>
      <c r="E124" s="12" t="s">
        <v>434</v>
      </c>
      <c r="F124" s="13">
        <v>326622</v>
      </c>
      <c r="G124" s="13">
        <f t="shared" si="10"/>
        <v>3266</v>
      </c>
      <c r="H124" s="13">
        <f t="shared" si="21"/>
        <v>22</v>
      </c>
      <c r="I124" s="16">
        <f>IF(LEFT(E124,1)="H",VLOOKUP(G124,$AE$3:$AF$10,2),0)</f>
        <v>0</v>
      </c>
      <c r="J124" s="13">
        <f t="shared" si="30"/>
        <v>2</v>
      </c>
      <c r="K124" s="16" t="str">
        <f t="shared" si="23"/>
        <v>3/4</v>
      </c>
      <c r="L124" s="17">
        <f t="shared" si="27"/>
        <v>0</v>
      </c>
      <c r="M124" s="17">
        <f t="shared" si="28"/>
        <v>0</v>
      </c>
      <c r="N124" s="17">
        <f t="shared" si="24"/>
        <v>0</v>
      </c>
      <c r="O124" s="28">
        <f t="shared" si="29"/>
        <v>2.75</v>
      </c>
      <c r="P124" s="17" t="str">
        <f t="shared" si="25"/>
        <v>MA</v>
      </c>
      <c r="Q124" s="16">
        <f t="shared" si="9"/>
        <v>10</v>
      </c>
      <c r="R124" s="16">
        <f aca="true" t="shared" si="31" ref="R124:R165">VALUE(RIGHT($A124,LEN($A124)-5))</f>
        <v>14</v>
      </c>
    </row>
    <row r="125" spans="1:18" ht="12.75">
      <c r="A125" s="13" t="s">
        <v>109</v>
      </c>
      <c r="B125" s="12" t="s">
        <v>413</v>
      </c>
      <c r="C125" s="13" t="s">
        <v>115</v>
      </c>
      <c r="D125" s="12">
        <v>1</v>
      </c>
      <c r="E125" s="12" t="s">
        <v>14</v>
      </c>
      <c r="F125" s="13">
        <v>636</v>
      </c>
      <c r="G125" s="13">
        <f t="shared" si="10"/>
        <v>6</v>
      </c>
      <c r="H125" s="13">
        <f t="shared" si="21"/>
        <v>36</v>
      </c>
      <c r="I125" s="16" t="e">
        <f>IF(LEFT(E125,1)="H",VLOOKUP(G125,$AE$3:$AF$10,2),0)</f>
        <v>#N/A</v>
      </c>
      <c r="J125" s="13">
        <f t="shared" si="30"/>
        <v>4</v>
      </c>
      <c r="K125" s="16" t="str">
        <f t="shared" si="23"/>
        <v>1/2</v>
      </c>
      <c r="L125" s="17">
        <f t="shared" si="27"/>
        <v>0</v>
      </c>
      <c r="M125" s="17">
        <f t="shared" si="28"/>
        <v>1</v>
      </c>
      <c r="N125" s="17">
        <f t="shared" si="24"/>
        <v>1</v>
      </c>
      <c r="O125" s="28">
        <f t="shared" si="29"/>
        <v>4.5</v>
      </c>
      <c r="P125" s="17" t="str">
        <f t="shared" si="25"/>
        <v>MA</v>
      </c>
      <c r="Q125" s="16">
        <f t="shared" si="9"/>
        <v>10</v>
      </c>
      <c r="R125" s="16">
        <f t="shared" si="31"/>
        <v>32</v>
      </c>
    </row>
    <row r="126" spans="1:18" ht="12.75">
      <c r="A126" s="13" t="s">
        <v>110</v>
      </c>
      <c r="B126" s="12" t="s">
        <v>410</v>
      </c>
      <c r="C126" s="13" t="s">
        <v>116</v>
      </c>
      <c r="D126" s="12">
        <v>1</v>
      </c>
      <c r="E126" s="12" t="s">
        <v>484</v>
      </c>
      <c r="F126" s="13">
        <v>631</v>
      </c>
      <c r="G126" s="13">
        <f t="shared" si="10"/>
        <v>6</v>
      </c>
      <c r="H126" s="13">
        <f t="shared" si="21"/>
        <v>31</v>
      </c>
      <c r="I126" s="16" t="e">
        <f>IF(LEFT(E126,1)="H",VLOOKUP(G126,$AE$3:$AF$10,2),0)</f>
        <v>#N/A</v>
      </c>
      <c r="J126" s="13">
        <f t="shared" si="30"/>
        <v>3</v>
      </c>
      <c r="K126" s="16" t="str">
        <f t="shared" si="23"/>
        <v>7/8</v>
      </c>
      <c r="L126" s="17">
        <f t="shared" si="27"/>
        <v>0</v>
      </c>
      <c r="M126" s="17">
        <f t="shared" si="28"/>
        <v>1</v>
      </c>
      <c r="N126" s="17">
        <f t="shared" si="24"/>
        <v>0</v>
      </c>
      <c r="O126" s="28">
        <f t="shared" si="29"/>
        <v>3.875</v>
      </c>
      <c r="P126" s="17" t="str">
        <f t="shared" si="25"/>
        <v>MA</v>
      </c>
      <c r="Q126" s="16">
        <f t="shared" si="9"/>
        <v>10</v>
      </c>
      <c r="R126" s="16">
        <f t="shared" si="31"/>
        <v>34</v>
      </c>
    </row>
    <row r="127" spans="1:18" ht="12.75">
      <c r="A127" s="13" t="s">
        <v>432</v>
      </c>
      <c r="B127" s="12" t="s">
        <v>410</v>
      </c>
      <c r="C127" s="13" t="s">
        <v>433</v>
      </c>
      <c r="D127" s="12">
        <v>1</v>
      </c>
      <c r="E127" s="12" t="s">
        <v>14</v>
      </c>
      <c r="F127" s="13">
        <v>632</v>
      </c>
      <c r="G127" s="13">
        <f t="shared" si="10"/>
        <v>6</v>
      </c>
      <c r="H127" s="13">
        <f t="shared" si="21"/>
        <v>32</v>
      </c>
      <c r="I127" s="16" t="e">
        <f>IF(LEFT(E127,1)="H",VLOOKUP(G127,$AE$3:$AF$10,2),0)</f>
        <v>#N/A</v>
      </c>
      <c r="J127" s="13">
        <f>(INT(H127/8))</f>
        <v>4</v>
      </c>
      <c r="K127" s="16">
        <f t="shared" si="23"/>
      </c>
      <c r="L127" s="17">
        <f>IF(B127="b",1,IF(B127="d",1,IF(B127="e",1,0)))</f>
        <v>0</v>
      </c>
      <c r="M127" s="17">
        <f t="shared" si="28"/>
        <v>1</v>
      </c>
      <c r="N127" s="17">
        <f>IF($B127="a",1,IF($B127="b",1,IF($B127="c",1,IF(B127="d",1,0))))</f>
        <v>0</v>
      </c>
      <c r="O127" s="28">
        <f t="shared" si="29"/>
        <v>4</v>
      </c>
      <c r="P127" s="17" t="str">
        <f t="shared" si="25"/>
        <v>MA</v>
      </c>
      <c r="Q127" s="16">
        <f t="shared" si="9"/>
        <v>10</v>
      </c>
      <c r="R127" s="16">
        <f t="shared" si="31"/>
        <v>35</v>
      </c>
    </row>
    <row r="128" spans="1:18" ht="12.75">
      <c r="A128" s="13" t="s">
        <v>117</v>
      </c>
      <c r="B128" s="12" t="s">
        <v>411</v>
      </c>
      <c r="C128" s="13" t="s">
        <v>118</v>
      </c>
      <c r="D128" s="12">
        <v>1</v>
      </c>
      <c r="E128" s="12" t="s">
        <v>435</v>
      </c>
      <c r="F128" s="13"/>
      <c r="G128" s="13">
        <f t="shared" si="10"/>
        <v>0</v>
      </c>
      <c r="H128" s="13">
        <f aca="true" t="shared" si="32" ref="H128:H166">F128-G128*100</f>
        <v>0</v>
      </c>
      <c r="I128" s="16">
        <f>IF(LEFT(E128,1)="H",VLOOKUP(G128,$AE$3:$AF$10,2),0)</f>
        <v>0</v>
      </c>
      <c r="J128" s="13">
        <f t="shared" si="30"/>
        <v>0</v>
      </c>
      <c r="K128" s="16">
        <f>IF((H128-8*J128)=2,"1/4",IF((H128-8*J128)=3,"3/8",IF((H128-8*J128)=4,"1/2",IF((H128-8*J128)=5,"5/8",IF((H128-8*J128)=6,"3/4",IF((H128-8*J128)=7,"7/8",IF((H128-8*J128)=8,"1","")))))))</f>
      </c>
      <c r="L128" s="17">
        <f t="shared" si="27"/>
        <v>0</v>
      </c>
      <c r="M128" s="17">
        <f t="shared" si="28"/>
        <v>0</v>
      </c>
      <c r="N128" s="17">
        <f t="shared" si="24"/>
        <v>0</v>
      </c>
      <c r="O128" s="28">
        <f t="shared" si="29"/>
        <v>0</v>
      </c>
      <c r="P128" s="17" t="str">
        <f aca="true" t="shared" si="33" ref="P128:P166">LEFT(A128,2)</f>
        <v>MA</v>
      </c>
      <c r="Q128" s="16">
        <f t="shared" si="9"/>
        <v>11</v>
      </c>
      <c r="R128" s="16">
        <f t="shared" si="31"/>
        <v>5</v>
      </c>
    </row>
    <row r="129" spans="1:18" ht="12.75">
      <c r="A129" s="13" t="s">
        <v>122</v>
      </c>
      <c r="B129" s="12" t="s">
        <v>410</v>
      </c>
      <c r="C129" s="13" t="s">
        <v>123</v>
      </c>
      <c r="D129" s="12">
        <v>3</v>
      </c>
      <c r="E129" s="12" t="s">
        <v>24</v>
      </c>
      <c r="F129" s="13">
        <v>407</v>
      </c>
      <c r="G129" s="13">
        <f t="shared" si="10"/>
        <v>4</v>
      </c>
      <c r="H129" s="13">
        <f t="shared" si="32"/>
        <v>7</v>
      </c>
      <c r="I129" s="16" t="e">
        <f>IF(LEFT(E129,1)="H",VLOOKUP(G129,$AE$3:$AF$10,2),0)</f>
        <v>#N/A</v>
      </c>
      <c r="J129" s="13">
        <f t="shared" si="30"/>
        <v>0</v>
      </c>
      <c r="K129" s="16" t="str">
        <f>IF((H129-8*J129)=2,"1/4",IF((H129-8*J129)=3,"3/8",IF((H129-8*J129)=4,"1/2",IF((H129-8*J129)=5,"5/8",IF((H129-8*J129)=6,"3/4",IF((H129-8*J129)=7,"7/8",IF((H129-8*J129)=8,"1","")))))))</f>
        <v>7/8</v>
      </c>
      <c r="L129" s="17">
        <f t="shared" si="27"/>
        <v>0</v>
      </c>
      <c r="M129" s="17">
        <f t="shared" si="28"/>
        <v>1</v>
      </c>
      <c r="N129" s="17">
        <f t="shared" si="24"/>
        <v>0</v>
      </c>
      <c r="O129" s="28">
        <f t="shared" si="29"/>
        <v>0.875</v>
      </c>
      <c r="P129" s="17" t="str">
        <f t="shared" si="33"/>
        <v>MA</v>
      </c>
      <c r="Q129" s="16">
        <f t="shared" si="9"/>
        <v>12</v>
      </c>
      <c r="R129" s="16">
        <f t="shared" si="31"/>
        <v>2</v>
      </c>
    </row>
    <row r="130" spans="1:18" ht="12.75">
      <c r="A130" s="13" t="s">
        <v>121</v>
      </c>
      <c r="B130" s="12" t="s">
        <v>410</v>
      </c>
      <c r="C130" s="13" t="s">
        <v>123</v>
      </c>
      <c r="D130" s="12">
        <v>1</v>
      </c>
      <c r="E130" s="12" t="s">
        <v>24</v>
      </c>
      <c r="F130" s="13">
        <v>405</v>
      </c>
      <c r="G130" s="13">
        <f t="shared" si="10"/>
        <v>4</v>
      </c>
      <c r="H130" s="13">
        <f t="shared" si="32"/>
        <v>5</v>
      </c>
      <c r="I130" s="16" t="e">
        <f>IF(LEFT(E130,1)="H",VLOOKUP(G130,$AE$3:$AF$10,2),0)</f>
        <v>#N/A</v>
      </c>
      <c r="J130" s="13">
        <f t="shared" si="30"/>
        <v>0</v>
      </c>
      <c r="K130" s="16" t="str">
        <f aca="true" t="shared" si="34" ref="K130:K143">IF((H130-8*J130)=2,"1/4",IF((H130-8*J130)=3,"3/8",IF((H130-8*J130)=4,"1/2",IF((H130-8*J130)=5,"5/8",IF((H130-8*J130)=6,"3/4",IF((H130-8*J130)=7,"7/8",IF((H130-8*J130)=8,"1","")))))))</f>
        <v>5/8</v>
      </c>
      <c r="L130" s="17">
        <f t="shared" si="27"/>
        <v>0</v>
      </c>
      <c r="M130" s="17">
        <f t="shared" si="28"/>
        <v>1</v>
      </c>
      <c r="N130" s="17">
        <f t="shared" si="24"/>
        <v>0</v>
      </c>
      <c r="O130" s="28">
        <f t="shared" si="29"/>
        <v>0.625</v>
      </c>
      <c r="P130" s="17" t="str">
        <f t="shared" si="33"/>
        <v>MA</v>
      </c>
      <c r="Q130" s="16">
        <f t="shared" si="9"/>
        <v>12</v>
      </c>
      <c r="R130" s="16">
        <f t="shared" si="31"/>
        <v>10</v>
      </c>
    </row>
    <row r="131" spans="1:18" ht="12.75">
      <c r="A131" s="13" t="s">
        <v>124</v>
      </c>
      <c r="B131" s="12" t="s">
        <v>413</v>
      </c>
      <c r="C131" s="13" t="s">
        <v>128</v>
      </c>
      <c r="D131" s="12">
        <v>1</v>
      </c>
      <c r="E131" s="12" t="s">
        <v>79</v>
      </c>
      <c r="F131" s="13">
        <v>510</v>
      </c>
      <c r="G131" s="13">
        <f t="shared" si="10"/>
        <v>5</v>
      </c>
      <c r="H131" s="13">
        <f t="shared" si="32"/>
        <v>10</v>
      </c>
      <c r="I131" s="16" t="e">
        <f>IF(LEFT(E131,1)="H",VLOOKUP(G131,$AE$3:$AF$10,2),0)</f>
        <v>#N/A</v>
      </c>
      <c r="J131" s="13">
        <f t="shared" si="30"/>
        <v>1</v>
      </c>
      <c r="K131" s="16" t="str">
        <f t="shared" si="34"/>
        <v>1/4</v>
      </c>
      <c r="L131" s="17">
        <f t="shared" si="27"/>
        <v>0</v>
      </c>
      <c r="M131" s="17">
        <f t="shared" si="28"/>
        <v>1</v>
      </c>
      <c r="N131" s="17">
        <f t="shared" si="24"/>
        <v>1</v>
      </c>
      <c r="O131" s="28">
        <f t="shared" si="29"/>
        <v>1.25</v>
      </c>
      <c r="P131" s="17" t="str">
        <f t="shared" si="33"/>
        <v>MA</v>
      </c>
      <c r="Q131" s="16">
        <f t="shared" si="9"/>
        <v>12</v>
      </c>
      <c r="R131" s="16">
        <f t="shared" si="31"/>
        <v>20</v>
      </c>
    </row>
    <row r="132" spans="1:18" ht="12.75">
      <c r="A132" s="13" t="s">
        <v>125</v>
      </c>
      <c r="B132" s="12" t="s">
        <v>413</v>
      </c>
      <c r="C132" s="13" t="s">
        <v>130</v>
      </c>
      <c r="D132" s="12">
        <v>1</v>
      </c>
      <c r="E132" s="12" t="s">
        <v>129</v>
      </c>
      <c r="F132" s="13">
        <v>509</v>
      </c>
      <c r="G132" s="13">
        <f t="shared" si="10"/>
        <v>5</v>
      </c>
      <c r="H132" s="13">
        <f t="shared" si="32"/>
        <v>9</v>
      </c>
      <c r="I132" s="16" t="e">
        <f>IF(LEFT(E132,1)="H",VLOOKUP(G132,$AE$3:$AF$10,2),0)</f>
        <v>#N/A</v>
      </c>
      <c r="J132" s="13">
        <f t="shared" si="30"/>
        <v>1</v>
      </c>
      <c r="K132" s="16">
        <f t="shared" si="34"/>
      </c>
      <c r="L132" s="17">
        <f t="shared" si="27"/>
        <v>0</v>
      </c>
      <c r="M132" s="17">
        <f t="shared" si="28"/>
        <v>1</v>
      </c>
      <c r="N132" s="17">
        <f t="shared" si="24"/>
        <v>1</v>
      </c>
      <c r="O132" s="28">
        <f t="shared" si="29"/>
        <v>1.125</v>
      </c>
      <c r="P132" s="17" t="str">
        <f t="shared" si="33"/>
        <v>MA</v>
      </c>
      <c r="Q132" s="16">
        <f t="shared" si="9"/>
        <v>12</v>
      </c>
      <c r="R132" s="16">
        <f t="shared" si="31"/>
        <v>21</v>
      </c>
    </row>
    <row r="133" spans="1:18" ht="12.75">
      <c r="A133" s="13" t="s">
        <v>126</v>
      </c>
      <c r="B133" s="12" t="s">
        <v>413</v>
      </c>
      <c r="C133" s="13" t="s">
        <v>131</v>
      </c>
      <c r="D133" s="12">
        <v>1</v>
      </c>
      <c r="E133" s="12" t="s">
        <v>94</v>
      </c>
      <c r="F133" s="13">
        <v>507</v>
      </c>
      <c r="G133" s="13">
        <f t="shared" si="10"/>
        <v>5</v>
      </c>
      <c r="H133" s="13">
        <f t="shared" si="32"/>
        <v>7</v>
      </c>
      <c r="I133" s="16">
        <f>IF(LEFT(E133,1)="H",VLOOKUP(G133,$AE$3:$AF$10,2),0)</f>
        <v>0</v>
      </c>
      <c r="J133" s="13">
        <f t="shared" si="30"/>
        <v>0</v>
      </c>
      <c r="K133" s="16" t="str">
        <f t="shared" si="34"/>
        <v>7/8</v>
      </c>
      <c r="L133" s="17">
        <f t="shared" si="27"/>
        <v>0</v>
      </c>
      <c r="M133" s="17">
        <f t="shared" si="28"/>
        <v>1</v>
      </c>
      <c r="N133" s="17">
        <f t="shared" si="24"/>
        <v>1</v>
      </c>
      <c r="O133" s="28">
        <f t="shared" si="29"/>
        <v>0.875</v>
      </c>
      <c r="P133" s="17" t="str">
        <f t="shared" si="33"/>
        <v>MA</v>
      </c>
      <c r="Q133" s="16">
        <f t="shared" si="9"/>
        <v>12</v>
      </c>
      <c r="R133" s="16">
        <f t="shared" si="31"/>
        <v>24</v>
      </c>
    </row>
    <row r="134" spans="1:18" ht="12.75">
      <c r="A134" s="13" t="s">
        <v>127</v>
      </c>
      <c r="B134" s="12" t="s">
        <v>410</v>
      </c>
      <c r="C134" s="13" t="s">
        <v>132</v>
      </c>
      <c r="D134" s="12">
        <v>2</v>
      </c>
      <c r="E134" s="12" t="s">
        <v>24</v>
      </c>
      <c r="F134" s="13">
        <v>405</v>
      </c>
      <c r="G134" s="13">
        <f t="shared" si="10"/>
        <v>4</v>
      </c>
      <c r="H134" s="13">
        <f t="shared" si="32"/>
        <v>5</v>
      </c>
      <c r="I134" s="16" t="e">
        <f>IF(LEFT(E134,1)="H",VLOOKUP(G134,$AE$3:$AF$10,2),0)</f>
        <v>#N/A</v>
      </c>
      <c r="J134" s="13">
        <f t="shared" si="30"/>
        <v>0</v>
      </c>
      <c r="K134" s="16" t="str">
        <f t="shared" si="34"/>
        <v>5/8</v>
      </c>
      <c r="L134" s="17">
        <f t="shared" si="27"/>
        <v>0</v>
      </c>
      <c r="M134" s="17">
        <f t="shared" si="28"/>
        <v>1</v>
      </c>
      <c r="N134" s="17">
        <f t="shared" si="24"/>
        <v>0</v>
      </c>
      <c r="O134" s="28">
        <f t="shared" si="29"/>
        <v>0.625</v>
      </c>
      <c r="P134" s="17" t="str">
        <f t="shared" si="33"/>
        <v>MA</v>
      </c>
      <c r="Q134" s="16">
        <f t="shared" si="9"/>
        <v>12</v>
      </c>
      <c r="R134" s="16">
        <f t="shared" si="31"/>
        <v>45</v>
      </c>
    </row>
    <row r="135" spans="1:18" ht="12.75">
      <c r="A135" s="13" t="s">
        <v>119</v>
      </c>
      <c r="B135" s="12" t="s">
        <v>410</v>
      </c>
      <c r="C135" s="13" t="s">
        <v>120</v>
      </c>
      <c r="D135" s="12">
        <v>4</v>
      </c>
      <c r="E135" s="12" t="s">
        <v>24</v>
      </c>
      <c r="F135" s="13">
        <v>507</v>
      </c>
      <c r="G135" s="13">
        <f t="shared" si="10"/>
        <v>5</v>
      </c>
      <c r="H135" s="13">
        <f t="shared" si="32"/>
        <v>7</v>
      </c>
      <c r="I135" s="16" t="e">
        <f>IF(LEFT(E135,1)="H",VLOOKUP(G135,$AE$3:$AF$10,2),0)</f>
        <v>#N/A</v>
      </c>
      <c r="J135" s="13">
        <f t="shared" si="30"/>
        <v>0</v>
      </c>
      <c r="K135" s="16" t="str">
        <f t="shared" si="34"/>
        <v>7/8</v>
      </c>
      <c r="L135" s="17">
        <f t="shared" si="27"/>
        <v>0</v>
      </c>
      <c r="M135" s="17">
        <f t="shared" si="28"/>
        <v>1</v>
      </c>
      <c r="N135" s="17">
        <f t="shared" si="24"/>
        <v>0</v>
      </c>
      <c r="O135" s="28">
        <f t="shared" si="29"/>
        <v>0.875</v>
      </c>
      <c r="P135" s="17" t="str">
        <f t="shared" si="33"/>
        <v>MA</v>
      </c>
      <c r="Q135" s="16">
        <f t="shared" si="9"/>
        <v>13</v>
      </c>
      <c r="R135" s="16">
        <f t="shared" si="31"/>
        <v>14</v>
      </c>
    </row>
    <row r="136" spans="1:18" ht="12.75">
      <c r="A136" s="13" t="s">
        <v>133</v>
      </c>
      <c r="B136" s="12" t="s">
        <v>412</v>
      </c>
      <c r="C136" s="13" t="s">
        <v>138</v>
      </c>
      <c r="D136" s="12">
        <v>6</v>
      </c>
      <c r="E136" s="12" t="s">
        <v>436</v>
      </c>
      <c r="F136" s="13">
        <v>7293</v>
      </c>
      <c r="G136" s="13">
        <f t="shared" si="10"/>
        <v>72</v>
      </c>
      <c r="H136" s="13">
        <f t="shared" si="32"/>
        <v>93</v>
      </c>
      <c r="I136" s="16">
        <f>IF(LEFT(E136,1)="H",VLOOKUP(G136,$AE$3:$AF$10,2),0)</f>
        <v>0</v>
      </c>
      <c r="J136" s="13">
        <f t="shared" si="30"/>
        <v>11</v>
      </c>
      <c r="K136" s="16" t="str">
        <f t="shared" si="34"/>
        <v>5/8</v>
      </c>
      <c r="L136" s="17">
        <f t="shared" si="27"/>
        <v>1</v>
      </c>
      <c r="M136" s="17">
        <f t="shared" si="28"/>
        <v>0</v>
      </c>
      <c r="N136" s="17">
        <f t="shared" si="24"/>
        <v>1</v>
      </c>
      <c r="O136" s="28">
        <f t="shared" si="29"/>
        <v>11.625</v>
      </c>
      <c r="P136" s="17" t="str">
        <f t="shared" si="33"/>
        <v>MA</v>
      </c>
      <c r="Q136" s="16">
        <f t="shared" si="9"/>
        <v>15</v>
      </c>
      <c r="R136" s="16">
        <f t="shared" si="31"/>
        <v>3</v>
      </c>
    </row>
    <row r="137" spans="1:18" ht="12.75">
      <c r="A137" s="13" t="s">
        <v>134</v>
      </c>
      <c r="B137" s="12" t="s">
        <v>412</v>
      </c>
      <c r="C137" s="13" t="s">
        <v>139</v>
      </c>
      <c r="D137" s="12">
        <v>10</v>
      </c>
      <c r="E137" s="12" t="s">
        <v>437</v>
      </c>
      <c r="F137" s="13">
        <v>204081</v>
      </c>
      <c r="G137" s="13">
        <f t="shared" si="10"/>
        <v>2040</v>
      </c>
      <c r="H137" s="13">
        <f t="shared" si="32"/>
        <v>81</v>
      </c>
      <c r="I137" s="16">
        <f>IF(LEFT(E137,1)="H",VLOOKUP(G137,$AE$3:$AF$10,2),0)</f>
        <v>0</v>
      </c>
      <c r="J137" s="13">
        <f t="shared" si="30"/>
        <v>10</v>
      </c>
      <c r="K137" s="16">
        <f t="shared" si="34"/>
      </c>
      <c r="L137" s="17">
        <f t="shared" si="27"/>
        <v>1</v>
      </c>
      <c r="M137" s="17">
        <f t="shared" si="28"/>
        <v>0</v>
      </c>
      <c r="N137" s="17">
        <f t="shared" si="24"/>
        <v>1</v>
      </c>
      <c r="O137" s="28">
        <f t="shared" si="29"/>
        <v>10.125</v>
      </c>
      <c r="P137" s="17" t="str">
        <f t="shared" si="33"/>
        <v>MA</v>
      </c>
      <c r="Q137" s="16">
        <f t="shared" si="9"/>
        <v>15</v>
      </c>
      <c r="R137" s="16">
        <f t="shared" si="31"/>
        <v>7</v>
      </c>
    </row>
    <row r="138" spans="1:18" ht="12.75">
      <c r="A138" s="13" t="s">
        <v>135</v>
      </c>
      <c r="B138" s="12" t="s">
        <v>407</v>
      </c>
      <c r="C138" s="13" t="s">
        <v>140</v>
      </c>
      <c r="D138" s="12">
        <v>8</v>
      </c>
      <c r="E138" s="12" t="s">
        <v>438</v>
      </c>
      <c r="F138" s="13">
        <v>324224</v>
      </c>
      <c r="G138" s="13">
        <f t="shared" si="10"/>
        <v>3242</v>
      </c>
      <c r="H138" s="13">
        <f t="shared" si="32"/>
        <v>24</v>
      </c>
      <c r="I138" s="16">
        <f>IF(LEFT(E138,1)="H",VLOOKUP(G138,$AE$3:$AF$10,2),0)</f>
        <v>0</v>
      </c>
      <c r="J138" s="13">
        <f t="shared" si="30"/>
        <v>3</v>
      </c>
      <c r="K138" s="16">
        <f t="shared" si="34"/>
      </c>
      <c r="L138" s="17">
        <f t="shared" si="27"/>
        <v>1</v>
      </c>
      <c r="M138" s="17">
        <f t="shared" si="28"/>
        <v>1</v>
      </c>
      <c r="N138" s="17">
        <f t="shared" si="24"/>
        <v>1</v>
      </c>
      <c r="O138" s="28">
        <f t="shared" si="29"/>
        <v>3</v>
      </c>
      <c r="P138" s="17" t="str">
        <f t="shared" si="33"/>
        <v>MA</v>
      </c>
      <c r="Q138" s="16">
        <f t="shared" si="9"/>
        <v>15</v>
      </c>
      <c r="R138" s="16">
        <f t="shared" si="31"/>
        <v>12</v>
      </c>
    </row>
    <row r="139" spans="1:18" ht="12.75">
      <c r="A139" s="13" t="s">
        <v>441</v>
      </c>
      <c r="B139" s="12" t="s">
        <v>408</v>
      </c>
      <c r="C139" s="13" t="s">
        <v>442</v>
      </c>
      <c r="D139" s="12">
        <v>4</v>
      </c>
      <c r="E139" s="12" t="s">
        <v>14</v>
      </c>
      <c r="F139" s="13">
        <v>526</v>
      </c>
      <c r="G139" s="13">
        <f t="shared" si="10"/>
        <v>5</v>
      </c>
      <c r="H139" s="13">
        <f t="shared" si="32"/>
        <v>26</v>
      </c>
      <c r="I139" s="16" t="e">
        <f>IF(LEFT(E139,1)="H",VLOOKUP(G139,$AE$3:$AF$10,2),0)</f>
        <v>#N/A</v>
      </c>
      <c r="J139" s="13">
        <f>(INT(H139/8))</f>
        <v>3</v>
      </c>
      <c r="K139" s="16" t="str">
        <f>IF((H139-8*J139)=2,"1/4",IF((H139-8*J139)=3,"3/8",IF((H139-8*J139)=4,"1/2",IF((H139-8*J139)=5,"5/8",IF((H139-8*J139)=6,"3/4",IF((H139-8*J139)=7,"7/8",IF((H139-8*J139)=8,"1","")))))))</f>
        <v>1/4</v>
      </c>
      <c r="L139" s="17">
        <f>IF(B139="b",1,IF(B139="d",1,IF(B139="e",1,0)))</f>
        <v>1</v>
      </c>
      <c r="M139" s="17">
        <f t="shared" si="28"/>
        <v>0</v>
      </c>
      <c r="N139" s="17">
        <f>IF($B139="a",1,IF($B139="b",1,IF($B139="c",1,IF(B139="d",1,0))))</f>
        <v>0</v>
      </c>
      <c r="O139" s="28">
        <f t="shared" si="29"/>
        <v>3.25</v>
      </c>
      <c r="P139" s="17" t="str">
        <f t="shared" si="33"/>
        <v>MA</v>
      </c>
      <c r="Q139" s="16">
        <f t="shared" si="9"/>
        <v>15</v>
      </c>
      <c r="R139" s="16">
        <f t="shared" si="31"/>
        <v>20</v>
      </c>
    </row>
    <row r="140" spans="1:18" ht="12.75">
      <c r="A140" s="13" t="s">
        <v>136</v>
      </c>
      <c r="B140" s="12" t="s">
        <v>407</v>
      </c>
      <c r="C140" s="13" t="s">
        <v>141</v>
      </c>
      <c r="D140" s="12">
        <v>5</v>
      </c>
      <c r="E140" s="12" t="s">
        <v>439</v>
      </c>
      <c r="F140" s="13">
        <v>206464</v>
      </c>
      <c r="G140" s="13">
        <f t="shared" si="10"/>
        <v>2064</v>
      </c>
      <c r="H140" s="13">
        <f t="shared" si="32"/>
        <v>64</v>
      </c>
      <c r="I140" s="16">
        <f>IF(LEFT(E140,1)="H",VLOOKUP(G140,$AE$3:$AF$10,2),0)</f>
        <v>0</v>
      </c>
      <c r="J140" s="13">
        <f t="shared" si="30"/>
        <v>8</v>
      </c>
      <c r="K140" s="16">
        <f t="shared" si="34"/>
      </c>
      <c r="L140" s="17">
        <f t="shared" si="27"/>
        <v>1</v>
      </c>
      <c r="M140" s="17">
        <f t="shared" si="28"/>
        <v>1</v>
      </c>
      <c r="N140" s="17">
        <f t="shared" si="24"/>
        <v>1</v>
      </c>
      <c r="O140" s="28">
        <f t="shared" si="29"/>
        <v>8</v>
      </c>
      <c r="P140" s="17" t="str">
        <f t="shared" si="33"/>
        <v>MA</v>
      </c>
      <c r="Q140" s="16">
        <f t="shared" si="9"/>
        <v>15</v>
      </c>
      <c r="R140" s="16">
        <f t="shared" si="31"/>
        <v>23</v>
      </c>
    </row>
    <row r="141" spans="1:18" ht="12.75">
      <c r="A141" s="13" t="s">
        <v>137</v>
      </c>
      <c r="B141" s="12" t="s">
        <v>407</v>
      </c>
      <c r="C141" s="13" t="s">
        <v>142</v>
      </c>
      <c r="D141" s="12">
        <v>2</v>
      </c>
      <c r="E141" s="12" t="s">
        <v>440</v>
      </c>
      <c r="F141" s="13">
        <v>212885</v>
      </c>
      <c r="G141" s="13">
        <f t="shared" si="10"/>
        <v>2128</v>
      </c>
      <c r="H141" s="13">
        <f t="shared" si="32"/>
        <v>85</v>
      </c>
      <c r="I141" s="16">
        <f>IF(LEFT(E141,1)="H",VLOOKUP(G141,$AE$3:$AF$10,2),0)</f>
        <v>0</v>
      </c>
      <c r="J141" s="13">
        <f t="shared" si="30"/>
        <v>10</v>
      </c>
      <c r="K141" s="16" t="str">
        <f t="shared" si="34"/>
        <v>5/8</v>
      </c>
      <c r="L141" s="17">
        <f t="shared" si="27"/>
        <v>1</v>
      </c>
      <c r="M141" s="17">
        <f t="shared" si="28"/>
        <v>1</v>
      </c>
      <c r="N141" s="17">
        <f t="shared" si="24"/>
        <v>1</v>
      </c>
      <c r="O141" s="28">
        <f t="shared" si="29"/>
        <v>10.625</v>
      </c>
      <c r="P141" s="17" t="str">
        <f t="shared" si="33"/>
        <v>MA</v>
      </c>
      <c r="Q141" s="16">
        <f t="shared" si="9"/>
        <v>15</v>
      </c>
      <c r="R141" s="16">
        <f t="shared" si="31"/>
        <v>24</v>
      </c>
    </row>
    <row r="142" spans="1:18" ht="12.75">
      <c r="A142" s="13" t="s">
        <v>143</v>
      </c>
      <c r="B142" s="12" t="s">
        <v>409</v>
      </c>
      <c r="C142" s="13" t="s">
        <v>147</v>
      </c>
      <c r="D142" s="12">
        <v>8</v>
      </c>
      <c r="E142" s="12" t="s">
        <v>8</v>
      </c>
      <c r="F142" s="13">
        <v>607</v>
      </c>
      <c r="G142" s="13">
        <f t="shared" si="10"/>
        <v>6</v>
      </c>
      <c r="H142" s="13">
        <f t="shared" si="32"/>
        <v>7</v>
      </c>
      <c r="I142" s="16" t="e">
        <f>IF(LEFT(E142,1)="H",VLOOKUP(G142,$AE$3:$AF$10,2),0)</f>
        <v>#N/A</v>
      </c>
      <c r="J142" s="13">
        <f t="shared" si="30"/>
        <v>0</v>
      </c>
      <c r="K142" s="16" t="str">
        <f t="shared" si="34"/>
        <v>7/8</v>
      </c>
      <c r="L142" s="17">
        <f t="shared" si="27"/>
        <v>0</v>
      </c>
      <c r="M142" s="17">
        <f t="shared" si="28"/>
        <v>0</v>
      </c>
      <c r="N142" s="17">
        <f t="shared" si="24"/>
        <v>0</v>
      </c>
      <c r="O142" s="28">
        <f t="shared" si="29"/>
        <v>0.875</v>
      </c>
      <c r="P142" s="17" t="str">
        <f t="shared" si="33"/>
        <v>MA</v>
      </c>
      <c r="Q142" s="16">
        <f t="shared" si="9"/>
        <v>16</v>
      </c>
      <c r="R142" s="16">
        <f t="shared" si="31"/>
        <v>11</v>
      </c>
    </row>
    <row r="143" spans="1:18" ht="12.75">
      <c r="A143" s="13" t="s">
        <v>144</v>
      </c>
      <c r="B143" s="12" t="s">
        <v>409</v>
      </c>
      <c r="C143" s="13" t="s">
        <v>148</v>
      </c>
      <c r="D143" s="12">
        <v>8</v>
      </c>
      <c r="E143" s="12" t="s">
        <v>8</v>
      </c>
      <c r="F143" s="13">
        <v>606</v>
      </c>
      <c r="G143" s="13">
        <f t="shared" si="10"/>
        <v>6</v>
      </c>
      <c r="H143" s="13">
        <f t="shared" si="32"/>
        <v>6</v>
      </c>
      <c r="I143" s="16" t="e">
        <f>IF(LEFT(E143,1)="H",VLOOKUP(G143,$AE$3:$AF$10,2),0)</f>
        <v>#N/A</v>
      </c>
      <c r="J143" s="13">
        <f t="shared" si="30"/>
        <v>0</v>
      </c>
      <c r="K143" s="16" t="str">
        <f t="shared" si="34"/>
        <v>3/4</v>
      </c>
      <c r="L143" s="17">
        <f t="shared" si="27"/>
        <v>0</v>
      </c>
      <c r="M143" s="17">
        <f t="shared" si="28"/>
        <v>0</v>
      </c>
      <c r="N143" s="17">
        <f t="shared" si="24"/>
        <v>0</v>
      </c>
      <c r="O143" s="28">
        <f t="shared" si="29"/>
        <v>0.75</v>
      </c>
      <c r="P143" s="17" t="str">
        <f t="shared" si="33"/>
        <v>MA</v>
      </c>
      <c r="Q143" s="16">
        <f t="shared" si="9"/>
        <v>16</v>
      </c>
      <c r="R143" s="16">
        <f t="shared" si="31"/>
        <v>14</v>
      </c>
    </row>
    <row r="144" spans="1:18" ht="12.75">
      <c r="A144" s="13" t="s">
        <v>145</v>
      </c>
      <c r="B144" s="12" t="s">
        <v>413</v>
      </c>
      <c r="C144" s="13" t="s">
        <v>149</v>
      </c>
      <c r="D144" s="12">
        <v>8</v>
      </c>
      <c r="E144" s="12" t="s">
        <v>151</v>
      </c>
      <c r="F144" s="13">
        <v>107</v>
      </c>
      <c r="G144" s="13">
        <f t="shared" si="10"/>
        <v>1</v>
      </c>
      <c r="H144" s="13">
        <f t="shared" si="32"/>
        <v>7</v>
      </c>
      <c r="I144" s="16" t="str">
        <f>IF(LEFT(E144,1)="F",VLOOKUP(H144,$AE$3:$AF$10,2),0)</f>
        <v>5/8</v>
      </c>
      <c r="J144" s="13"/>
      <c r="K144" s="16"/>
      <c r="L144" s="17">
        <f t="shared" si="27"/>
        <v>0</v>
      </c>
      <c r="M144" s="17">
        <f t="shared" si="28"/>
        <v>1</v>
      </c>
      <c r="N144" s="17">
        <f t="shared" si="24"/>
        <v>1</v>
      </c>
      <c r="O144" s="28"/>
      <c r="P144" s="17" t="str">
        <f t="shared" si="33"/>
        <v>MA</v>
      </c>
      <c r="Q144" s="16">
        <f t="shared" si="9"/>
        <v>16</v>
      </c>
      <c r="R144" s="16">
        <f t="shared" si="31"/>
        <v>17</v>
      </c>
    </row>
    <row r="145" spans="1:18" ht="12.75">
      <c r="A145" s="13" t="s">
        <v>146</v>
      </c>
      <c r="B145" s="12" t="s">
        <v>413</v>
      </c>
      <c r="C145" s="13" t="s">
        <v>150</v>
      </c>
      <c r="D145" s="12">
        <v>2</v>
      </c>
      <c r="E145" s="12" t="s">
        <v>151</v>
      </c>
      <c r="F145" s="13">
        <v>105</v>
      </c>
      <c r="G145" s="13">
        <f t="shared" si="10"/>
        <v>1</v>
      </c>
      <c r="H145" s="13">
        <f t="shared" si="32"/>
        <v>5</v>
      </c>
      <c r="I145" s="16" t="e">
        <f>IF(LEFT(E145,1)="F",VLOOKUP(H145,$AE$3:$AF$10,2),0)</f>
        <v>#N/A</v>
      </c>
      <c r="J145" s="13"/>
      <c r="K145" s="16"/>
      <c r="L145" s="17">
        <f t="shared" si="27"/>
        <v>0</v>
      </c>
      <c r="M145" s="17">
        <f t="shared" si="28"/>
        <v>1</v>
      </c>
      <c r="N145" s="17">
        <f t="shared" si="24"/>
        <v>1</v>
      </c>
      <c r="O145" s="28"/>
      <c r="P145" s="17" t="str">
        <f t="shared" si="33"/>
        <v>MA</v>
      </c>
      <c r="Q145" s="16">
        <f t="shared" si="9"/>
        <v>16</v>
      </c>
      <c r="R145" s="16">
        <f t="shared" si="31"/>
        <v>20</v>
      </c>
    </row>
    <row r="146" spans="1:18" ht="13.5" customHeight="1">
      <c r="A146" s="13" t="s">
        <v>55</v>
      </c>
      <c r="B146" s="12" t="s">
        <v>409</v>
      </c>
      <c r="C146" s="13" t="s">
        <v>9</v>
      </c>
      <c r="D146" s="12">
        <v>6</v>
      </c>
      <c r="E146" s="12" t="s">
        <v>8</v>
      </c>
      <c r="F146" s="13">
        <v>505</v>
      </c>
      <c r="G146" s="13">
        <f t="shared" si="10"/>
        <v>5</v>
      </c>
      <c r="H146" s="13">
        <f t="shared" si="32"/>
        <v>5</v>
      </c>
      <c r="I146" s="16" t="e">
        <f>IF(LEFT(E146,1)="H",VLOOKUP(G146,$AE$3:$AF$10,2),0)</f>
        <v>#N/A</v>
      </c>
      <c r="J146" s="13">
        <f aca="true" t="shared" si="35" ref="J146:J179">(INT(H146/8))</f>
        <v>0</v>
      </c>
      <c r="K146" s="16" t="str">
        <f aca="true" t="shared" si="36" ref="K146:K187">IF((H146-8*J146)=2,"1/4",IF((H146-8*J146)=3,"3/8",IF((H146-8*J146)=4,"1/2",IF((H146-8*J146)=5,"5/8",IF((H146-8*J146)=6,"3/4",IF((H146-8*J146)=7,"7/8",IF((H146-8*J146)=8,"1","")))))))</f>
        <v>5/8</v>
      </c>
      <c r="L146" s="17">
        <f t="shared" si="27"/>
        <v>0</v>
      </c>
      <c r="M146" s="17">
        <f t="shared" si="28"/>
        <v>0</v>
      </c>
      <c r="N146" s="17">
        <f t="shared" si="24"/>
        <v>0</v>
      </c>
      <c r="O146" s="28">
        <f aca="true" t="shared" si="37" ref="O146:O200">H146/8</f>
        <v>0.625</v>
      </c>
      <c r="P146" s="17" t="str">
        <f t="shared" si="33"/>
        <v>MA</v>
      </c>
      <c r="Q146" s="16">
        <f t="shared" si="9"/>
        <v>16</v>
      </c>
      <c r="R146" s="16">
        <f t="shared" si="31"/>
        <v>22</v>
      </c>
    </row>
    <row r="147" spans="1:18" ht="13.5" customHeight="1">
      <c r="A147" s="13" t="s">
        <v>485</v>
      </c>
      <c r="B147" s="12" t="s">
        <v>413</v>
      </c>
      <c r="C147" s="13" t="s">
        <v>486</v>
      </c>
      <c r="D147" s="12">
        <v>2</v>
      </c>
      <c r="E147" s="12" t="s">
        <v>151</v>
      </c>
      <c r="F147" s="13">
        <v>105</v>
      </c>
      <c r="G147" s="13">
        <f t="shared" si="10"/>
        <v>1</v>
      </c>
      <c r="H147" s="13">
        <f>F147-G147*100</f>
        <v>5</v>
      </c>
      <c r="I147" s="16" t="e">
        <f>IF(LEFT(E147,1)="F",VLOOKUP(H147,$AE$3:$AF$10,2),0)</f>
        <v>#N/A</v>
      </c>
      <c r="J147" s="13">
        <f>(INT(H147/8))</f>
        <v>0</v>
      </c>
      <c r="K147" s="16" t="str">
        <f>IF((H147-8*J147)=2,"1/4",IF((H147-8*J147)=3,"3/8",IF((H147-8*J147)=4,"1/2",IF((H147-8*J147)=5,"5/8",IF((H147-8*J147)=6,"3/4",IF((H147-8*J147)=7,"7/8",IF((H147-8*J147)=8,"1","")))))))</f>
        <v>5/8</v>
      </c>
      <c r="L147" s="17">
        <f>IF(B147="b",1,IF(B147="d",1,IF(B147="e",1,0)))</f>
        <v>0</v>
      </c>
      <c r="M147" s="17">
        <f t="shared" si="28"/>
        <v>1</v>
      </c>
      <c r="N147" s="17">
        <f>IF($B147="a",1,IF($B147="b",1,IF($B147="c",1,IF(B147="d",1,0))))</f>
        <v>1</v>
      </c>
      <c r="O147" s="28">
        <f>H147/8</f>
        <v>0.625</v>
      </c>
      <c r="P147" s="17" t="str">
        <f>LEFT(A147,2)</f>
        <v>MA</v>
      </c>
      <c r="Q147" s="16">
        <f t="shared" si="9"/>
        <v>16</v>
      </c>
      <c r="R147" s="16">
        <f t="shared" si="31"/>
        <v>25</v>
      </c>
    </row>
    <row r="148" spans="1:18" ht="12.75">
      <c r="A148" s="13" t="s">
        <v>56</v>
      </c>
      <c r="B148" s="12" t="s">
        <v>410</v>
      </c>
      <c r="C148" s="13" t="s">
        <v>7</v>
      </c>
      <c r="D148" s="12">
        <v>4</v>
      </c>
      <c r="E148" s="12" t="s">
        <v>8</v>
      </c>
      <c r="F148" s="13">
        <v>506</v>
      </c>
      <c r="G148" s="13">
        <f t="shared" si="10"/>
        <v>5</v>
      </c>
      <c r="H148" s="13">
        <f t="shared" si="32"/>
        <v>6</v>
      </c>
      <c r="I148" s="16" t="e">
        <f>IF(LEFT(E148,1)="H",VLOOKUP(G148,$AE$3:$AF$10,2),0)</f>
        <v>#N/A</v>
      </c>
      <c r="J148" s="13">
        <f t="shared" si="35"/>
        <v>0</v>
      </c>
      <c r="K148" s="16" t="str">
        <f t="shared" si="36"/>
        <v>3/4</v>
      </c>
      <c r="L148" s="17">
        <f t="shared" si="27"/>
        <v>0</v>
      </c>
      <c r="M148" s="17">
        <f t="shared" si="28"/>
        <v>1</v>
      </c>
      <c r="N148" s="17">
        <f t="shared" si="24"/>
        <v>0</v>
      </c>
      <c r="O148" s="28">
        <f t="shared" si="37"/>
        <v>0.75</v>
      </c>
      <c r="P148" s="17" t="str">
        <f t="shared" si="33"/>
        <v>MA</v>
      </c>
      <c r="Q148" s="16">
        <f t="shared" si="9"/>
        <v>16</v>
      </c>
      <c r="R148" s="16">
        <f t="shared" si="31"/>
        <v>27</v>
      </c>
    </row>
    <row r="149" spans="1:18" ht="12.75">
      <c r="A149" s="13" t="s">
        <v>57</v>
      </c>
      <c r="B149" s="12" t="s">
        <v>410</v>
      </c>
      <c r="C149" s="13" t="s">
        <v>10</v>
      </c>
      <c r="D149" s="12">
        <v>2</v>
      </c>
      <c r="E149" s="12" t="s">
        <v>8</v>
      </c>
      <c r="F149" s="13">
        <v>405</v>
      </c>
      <c r="G149" s="13">
        <f t="shared" si="10"/>
        <v>4</v>
      </c>
      <c r="H149" s="13">
        <f t="shared" si="32"/>
        <v>5</v>
      </c>
      <c r="I149" s="16" t="e">
        <f>IF(LEFT(E149,1)="H",VLOOKUP(G149,$AE$3:$AF$10,2),0)</f>
        <v>#N/A</v>
      </c>
      <c r="J149" s="13">
        <f t="shared" si="35"/>
        <v>0</v>
      </c>
      <c r="K149" s="16" t="str">
        <f t="shared" si="36"/>
        <v>5/8</v>
      </c>
      <c r="L149" s="17">
        <f t="shared" si="27"/>
        <v>0</v>
      </c>
      <c r="M149" s="17">
        <f t="shared" si="28"/>
        <v>1</v>
      </c>
      <c r="N149" s="17">
        <f t="shared" si="24"/>
        <v>0</v>
      </c>
      <c r="O149" s="28">
        <f t="shared" si="37"/>
        <v>0.625</v>
      </c>
      <c r="P149" s="17" t="str">
        <f t="shared" si="33"/>
        <v>MA</v>
      </c>
      <c r="Q149" s="16">
        <f t="shared" si="9"/>
        <v>16</v>
      </c>
      <c r="R149" s="16">
        <f t="shared" si="31"/>
        <v>30</v>
      </c>
    </row>
    <row r="150" spans="1:18" ht="12.75">
      <c r="A150" s="13" t="s">
        <v>487</v>
      </c>
      <c r="B150" s="12" t="s">
        <v>412</v>
      </c>
      <c r="C150" s="13" t="s">
        <v>489</v>
      </c>
      <c r="D150" s="12">
        <v>4</v>
      </c>
      <c r="E150" s="12" t="s">
        <v>151</v>
      </c>
      <c r="F150" s="13">
        <v>206</v>
      </c>
      <c r="G150" s="13">
        <f t="shared" si="10"/>
        <v>2</v>
      </c>
      <c r="H150" s="13">
        <f>F150-G150*100</f>
        <v>6</v>
      </c>
      <c r="I150" s="16" t="e">
        <f>IF(LEFT(E150,1)="F",VLOOKUP(H150,$AE$3:$AF$10,2),0)</f>
        <v>#N/A</v>
      </c>
      <c r="J150" s="13">
        <f>(INT(H150/8))</f>
        <v>0</v>
      </c>
      <c r="K150" s="16" t="str">
        <f>IF((H150-8*J150)=2,"1/4",IF((H150-8*J150)=3,"3/8",IF((H150-8*J150)=4,"1/2",IF((H150-8*J150)=5,"5/8",IF((H150-8*J150)=6,"3/4",IF((H150-8*J150)=7,"7/8",IF((H150-8*J150)=8,"1","")))))))</f>
        <v>3/4</v>
      </c>
      <c r="L150" s="17">
        <f>IF(B150="b",1,IF(B150="d",1,IF(B150="e",1,0)))</f>
        <v>1</v>
      </c>
      <c r="M150" s="17">
        <f t="shared" si="28"/>
        <v>0</v>
      </c>
      <c r="N150" s="17">
        <f>IF($B150="a",1,IF($B150="b",1,IF($B150="c",1,IF(B150="d",1,0))))</f>
        <v>1</v>
      </c>
      <c r="O150" s="28">
        <f>H150/8</f>
        <v>0.75</v>
      </c>
      <c r="P150" s="17" t="str">
        <f>LEFT(A150,2)</f>
        <v>MA</v>
      </c>
      <c r="Q150" s="16">
        <f t="shared" si="9"/>
        <v>16</v>
      </c>
      <c r="R150" s="16">
        <f t="shared" si="31"/>
        <v>34</v>
      </c>
    </row>
    <row r="151" spans="1:18" ht="12.75">
      <c r="A151" s="13" t="s">
        <v>488</v>
      </c>
      <c r="B151" s="12" t="s">
        <v>413</v>
      </c>
      <c r="C151" s="13" t="s">
        <v>490</v>
      </c>
      <c r="D151" s="12">
        <v>2</v>
      </c>
      <c r="E151" s="12" t="s">
        <v>151</v>
      </c>
      <c r="F151" s="13">
        <v>106</v>
      </c>
      <c r="G151" s="13">
        <f t="shared" si="10"/>
        <v>1</v>
      </c>
      <c r="H151" s="13">
        <f>F151-G151*100</f>
        <v>6</v>
      </c>
      <c r="I151" s="16" t="e">
        <f>IF(LEFT(E151,1)="F",VLOOKUP(H151,$AE$3:$AF$10,2),0)</f>
        <v>#N/A</v>
      </c>
      <c r="J151" s="13">
        <f>(INT(H151/8))</f>
        <v>0</v>
      </c>
      <c r="K151" s="16" t="str">
        <f>IF((H151-8*J151)=2,"1/4",IF((H151-8*J151)=3,"3/8",IF((H151-8*J151)=4,"1/2",IF((H151-8*J151)=5,"5/8",IF((H151-8*J151)=6,"3/4",IF((H151-8*J151)=7,"7/8",IF((H151-8*J151)=8,"1","")))))))</f>
        <v>3/4</v>
      </c>
      <c r="L151" s="17">
        <f>IF(B151="b",1,IF(B151="d",1,IF(B151="e",1,0)))</f>
        <v>0</v>
      </c>
      <c r="M151" s="17">
        <f t="shared" si="28"/>
        <v>1</v>
      </c>
      <c r="N151" s="17">
        <f>IF($B151="a",1,IF($B151="b",1,IF($B151="c",1,IF(B151="d",1,0))))</f>
        <v>1</v>
      </c>
      <c r="O151" s="28">
        <f>H151/8</f>
        <v>0.75</v>
      </c>
      <c r="P151" s="17" t="str">
        <f>LEFT(A151,2)</f>
        <v>MA</v>
      </c>
      <c r="Q151" s="16">
        <f t="shared" si="9"/>
        <v>16</v>
      </c>
      <c r="R151" s="16">
        <f t="shared" si="31"/>
        <v>39</v>
      </c>
    </row>
    <row r="152" spans="1:18" ht="12.75">
      <c r="A152" s="13" t="s">
        <v>152</v>
      </c>
      <c r="B152" s="12" t="s">
        <v>410</v>
      </c>
      <c r="C152" s="13" t="s">
        <v>491</v>
      </c>
      <c r="D152" s="12">
        <v>2</v>
      </c>
      <c r="E152" s="12" t="s">
        <v>8</v>
      </c>
      <c r="F152" s="13">
        <v>509</v>
      </c>
      <c r="G152" s="13">
        <f t="shared" si="10"/>
        <v>5</v>
      </c>
      <c r="H152" s="13">
        <f t="shared" si="32"/>
        <v>9</v>
      </c>
      <c r="I152" s="16" t="e">
        <f>IF(LEFT(E152,1)="H",VLOOKUP(G152,$AE$3:$AF$10,2),0)</f>
        <v>#N/A</v>
      </c>
      <c r="J152" s="13">
        <f t="shared" si="35"/>
        <v>1</v>
      </c>
      <c r="K152" s="16">
        <f t="shared" si="36"/>
      </c>
      <c r="L152" s="17">
        <f t="shared" si="27"/>
        <v>0</v>
      </c>
      <c r="M152" s="17">
        <f t="shared" si="28"/>
        <v>1</v>
      </c>
      <c r="N152" s="17">
        <f t="shared" si="24"/>
        <v>0</v>
      </c>
      <c r="O152" s="28">
        <f t="shared" si="37"/>
        <v>1.125</v>
      </c>
      <c r="P152" s="17" t="str">
        <f t="shared" si="33"/>
        <v>MA</v>
      </c>
      <c r="Q152" s="16">
        <f t="shared" si="9"/>
        <v>18</v>
      </c>
      <c r="R152" s="16">
        <f t="shared" si="31"/>
        <v>10</v>
      </c>
    </row>
    <row r="153" spans="1:18" ht="12.75">
      <c r="A153" s="13" t="s">
        <v>153</v>
      </c>
      <c r="B153" s="12" t="s">
        <v>408</v>
      </c>
      <c r="C153" s="13" t="s">
        <v>491</v>
      </c>
      <c r="D153" s="12">
        <v>1</v>
      </c>
      <c r="E153" s="12" t="s">
        <v>14</v>
      </c>
      <c r="F153" s="13">
        <v>511</v>
      </c>
      <c r="G153" s="13">
        <f t="shared" si="10"/>
        <v>5</v>
      </c>
      <c r="H153" s="13">
        <f t="shared" si="32"/>
        <v>11</v>
      </c>
      <c r="I153" s="16" t="e">
        <f>IF(LEFT(E153,1)="H",VLOOKUP(G153,$AE$3:$AF$10,2),0)</f>
        <v>#N/A</v>
      </c>
      <c r="J153" s="13">
        <f t="shared" si="35"/>
        <v>1</v>
      </c>
      <c r="K153" s="16" t="str">
        <f t="shared" si="36"/>
        <v>3/8</v>
      </c>
      <c r="L153" s="17">
        <f t="shared" si="27"/>
        <v>1</v>
      </c>
      <c r="M153" s="17">
        <f t="shared" si="28"/>
        <v>0</v>
      </c>
      <c r="N153" s="17">
        <f t="shared" si="24"/>
        <v>0</v>
      </c>
      <c r="O153" s="28">
        <f t="shared" si="37"/>
        <v>1.375</v>
      </c>
      <c r="P153" s="17" t="str">
        <f t="shared" si="33"/>
        <v>MA</v>
      </c>
      <c r="Q153" s="16">
        <f t="shared" si="9"/>
        <v>18</v>
      </c>
      <c r="R153" s="16">
        <f t="shared" si="31"/>
        <v>14</v>
      </c>
    </row>
    <row r="154" spans="1:18" ht="12.75">
      <c r="A154" s="13" t="s">
        <v>494</v>
      </c>
      <c r="B154" s="12" t="s">
        <v>413</v>
      </c>
      <c r="C154" s="13" t="s">
        <v>491</v>
      </c>
      <c r="D154" s="12">
        <v>2</v>
      </c>
      <c r="E154" s="12" t="s">
        <v>151</v>
      </c>
      <c r="F154" s="13">
        <v>105</v>
      </c>
      <c r="G154" s="13">
        <f t="shared" si="10"/>
        <v>1</v>
      </c>
      <c r="H154" s="13">
        <f>F154-G154*100</f>
        <v>5</v>
      </c>
      <c r="I154" s="16" t="e">
        <f>IF(LEFT(E154,1)="F",VLOOKUP(H154,$AE$3:$AF$10,2),0)</f>
        <v>#N/A</v>
      </c>
      <c r="J154" s="13">
        <f>(INT(H154/8))</f>
        <v>0</v>
      </c>
      <c r="K154" s="16" t="str">
        <f>IF((H154-8*J154)=2,"1/4",IF((H154-8*J154)=3,"3/8",IF((H154-8*J154)=4,"1/2",IF((H154-8*J154)=5,"5/8",IF((H154-8*J154)=6,"3/4",IF((H154-8*J154)=7,"7/8",IF((H154-8*J154)=8,"1","")))))))</f>
        <v>5/8</v>
      </c>
      <c r="L154" s="17">
        <f>IF(B154="b",1,IF(B154="d",1,IF(B154="e",1,0)))</f>
        <v>0</v>
      </c>
      <c r="M154" s="17">
        <f t="shared" si="28"/>
        <v>1</v>
      </c>
      <c r="N154" s="17">
        <f>IF($B154="a",1,IF($B154="b",1,IF($B154="c",1,IF(B154="d",1,0))))</f>
        <v>1</v>
      </c>
      <c r="O154" s="28">
        <f>H154/8</f>
        <v>0.625</v>
      </c>
      <c r="P154" s="17" t="str">
        <f>LEFT(A154,2)</f>
        <v>MA</v>
      </c>
      <c r="Q154" s="16">
        <f t="shared" si="9"/>
        <v>18</v>
      </c>
      <c r="R154" s="16">
        <f t="shared" si="31"/>
        <v>18</v>
      </c>
    </row>
    <row r="155" spans="1:18" ht="12.75">
      <c r="A155" s="13" t="s">
        <v>443</v>
      </c>
      <c r="B155" s="12" t="s">
        <v>413</v>
      </c>
      <c r="C155" s="13" t="s">
        <v>492</v>
      </c>
      <c r="D155" s="12">
        <v>4</v>
      </c>
      <c r="E155" s="12" t="s">
        <v>8</v>
      </c>
      <c r="F155" s="13">
        <v>508</v>
      </c>
      <c r="G155" s="13">
        <f t="shared" si="10"/>
        <v>5</v>
      </c>
      <c r="H155" s="13">
        <f t="shared" si="32"/>
        <v>8</v>
      </c>
      <c r="I155" s="16" t="e">
        <f>IF(LEFT(E155,1)="H",VLOOKUP(G155,$AE$3:$AF$10,2),0)</f>
        <v>#N/A</v>
      </c>
      <c r="J155" s="13">
        <f t="shared" si="35"/>
        <v>1</v>
      </c>
      <c r="K155" s="16">
        <f t="shared" si="36"/>
      </c>
      <c r="L155" s="17">
        <f>IF(B155="b",1,IF(B155="d",1,IF(B155="e",1,0)))</f>
        <v>0</v>
      </c>
      <c r="M155" s="17">
        <f t="shared" si="28"/>
        <v>1</v>
      </c>
      <c r="N155" s="17">
        <f>IF($B155="a",1,IF($B155="b",1,IF($B155="c",1,IF(B155="d",1,0))))</f>
        <v>1</v>
      </c>
      <c r="O155" s="28">
        <f t="shared" si="37"/>
        <v>1</v>
      </c>
      <c r="P155" s="17" t="str">
        <f t="shared" si="33"/>
        <v>MA</v>
      </c>
      <c r="Q155" s="16">
        <f t="shared" si="9"/>
        <v>18</v>
      </c>
      <c r="R155" s="16">
        <f t="shared" si="31"/>
        <v>23</v>
      </c>
    </row>
    <row r="156" spans="1:18" ht="12.75">
      <c r="A156" s="13" t="s">
        <v>154</v>
      </c>
      <c r="B156" s="12" t="s">
        <v>412</v>
      </c>
      <c r="C156" s="13" t="s">
        <v>492</v>
      </c>
      <c r="D156" s="12">
        <v>2</v>
      </c>
      <c r="E156" s="12" t="s">
        <v>14</v>
      </c>
      <c r="F156" s="13">
        <v>511</v>
      </c>
      <c r="G156" s="13">
        <f t="shared" si="10"/>
        <v>5</v>
      </c>
      <c r="H156" s="13">
        <f t="shared" si="32"/>
        <v>11</v>
      </c>
      <c r="I156" s="16" t="e">
        <f>IF(LEFT(E156,1)="H",VLOOKUP(G156,$AE$3:$AF$10,2),0)</f>
        <v>#N/A</v>
      </c>
      <c r="J156" s="13">
        <f t="shared" si="35"/>
        <v>1</v>
      </c>
      <c r="K156" s="16" t="str">
        <f t="shared" si="36"/>
        <v>3/8</v>
      </c>
      <c r="L156" s="17">
        <f t="shared" si="27"/>
        <v>1</v>
      </c>
      <c r="M156" s="17">
        <f t="shared" si="28"/>
        <v>0</v>
      </c>
      <c r="N156" s="17">
        <f t="shared" si="24"/>
        <v>1</v>
      </c>
      <c r="O156" s="28">
        <f t="shared" si="37"/>
        <v>1.375</v>
      </c>
      <c r="P156" s="17" t="str">
        <f t="shared" si="33"/>
        <v>MA</v>
      </c>
      <c r="Q156" s="16">
        <f t="shared" si="9"/>
        <v>18</v>
      </c>
      <c r="R156" s="16">
        <f t="shared" si="31"/>
        <v>27</v>
      </c>
    </row>
    <row r="157" spans="1:18" ht="12.75">
      <c r="A157" s="13" t="s">
        <v>495</v>
      </c>
      <c r="B157" s="12" t="s">
        <v>413</v>
      </c>
      <c r="C157" s="13" t="s">
        <v>492</v>
      </c>
      <c r="D157" s="12">
        <v>2</v>
      </c>
      <c r="E157" s="12" t="s">
        <v>151</v>
      </c>
      <c r="F157" s="13">
        <v>105</v>
      </c>
      <c r="G157" s="13">
        <f t="shared" si="10"/>
        <v>1</v>
      </c>
      <c r="H157" s="13">
        <f t="shared" si="32"/>
        <v>5</v>
      </c>
      <c r="I157" s="16" t="e">
        <f>IF(LEFT(E157,1)="F",VLOOKUP(H157,$AE$3:$AF$10,2),0)</f>
        <v>#N/A</v>
      </c>
      <c r="J157" s="13">
        <f t="shared" si="35"/>
        <v>0</v>
      </c>
      <c r="K157" s="16" t="str">
        <f t="shared" si="36"/>
        <v>5/8</v>
      </c>
      <c r="L157" s="17">
        <f t="shared" si="27"/>
        <v>0</v>
      </c>
      <c r="M157" s="17">
        <f t="shared" si="28"/>
        <v>1</v>
      </c>
      <c r="N157" s="17">
        <f t="shared" si="24"/>
        <v>1</v>
      </c>
      <c r="O157" s="28">
        <f t="shared" si="37"/>
        <v>0.625</v>
      </c>
      <c r="P157" s="17" t="str">
        <f t="shared" si="33"/>
        <v>MA</v>
      </c>
      <c r="Q157" s="16">
        <f t="shared" si="9"/>
        <v>18</v>
      </c>
      <c r="R157" s="16">
        <f t="shared" si="31"/>
        <v>31</v>
      </c>
    </row>
    <row r="158" spans="1:18" ht="12.75">
      <c r="A158" s="13" t="s">
        <v>155</v>
      </c>
      <c r="B158" s="12" t="s">
        <v>410</v>
      </c>
      <c r="C158" s="13" t="s">
        <v>493</v>
      </c>
      <c r="D158" s="12">
        <v>4</v>
      </c>
      <c r="E158" s="12" t="s">
        <v>8</v>
      </c>
      <c r="F158" s="13">
        <v>506</v>
      </c>
      <c r="G158" s="13">
        <f t="shared" si="10"/>
        <v>5</v>
      </c>
      <c r="H158" s="13">
        <f t="shared" si="32"/>
        <v>6</v>
      </c>
      <c r="I158" s="16" t="e">
        <f>IF(LEFT(E158,1)="H",VLOOKUP(G158,$AE$3:$AF$10,2),0)</f>
        <v>#N/A</v>
      </c>
      <c r="J158" s="13">
        <f t="shared" si="35"/>
        <v>0</v>
      </c>
      <c r="K158" s="16" t="str">
        <f t="shared" si="36"/>
        <v>3/4</v>
      </c>
      <c r="L158" s="17">
        <f t="shared" si="27"/>
        <v>0</v>
      </c>
      <c r="M158" s="17">
        <f t="shared" si="28"/>
        <v>1</v>
      </c>
      <c r="N158" s="17">
        <f t="shared" si="24"/>
        <v>0</v>
      </c>
      <c r="O158" s="28">
        <f t="shared" si="37"/>
        <v>0.75</v>
      </c>
      <c r="P158" s="17" t="str">
        <f t="shared" si="33"/>
        <v>MA</v>
      </c>
      <c r="Q158" s="16">
        <f t="shared" si="9"/>
        <v>18</v>
      </c>
      <c r="R158" s="16">
        <f t="shared" si="31"/>
        <v>35</v>
      </c>
    </row>
    <row r="159" spans="1:18" ht="12.75">
      <c r="A159" s="13" t="s">
        <v>156</v>
      </c>
      <c r="B159" s="12" t="s">
        <v>413</v>
      </c>
      <c r="C159" s="13" t="s">
        <v>493</v>
      </c>
      <c r="D159" s="12">
        <v>2</v>
      </c>
      <c r="E159" s="12" t="s">
        <v>8</v>
      </c>
      <c r="F159" s="13">
        <v>518</v>
      </c>
      <c r="G159" s="13">
        <f t="shared" si="10"/>
        <v>5</v>
      </c>
      <c r="H159" s="13">
        <f t="shared" si="32"/>
        <v>18</v>
      </c>
      <c r="I159" s="16" t="e">
        <f>IF(LEFT(E159,1)="H",VLOOKUP(G159,$AE$3:$AF$10,2),0)</f>
        <v>#N/A</v>
      </c>
      <c r="J159" s="13">
        <f t="shared" si="35"/>
        <v>2</v>
      </c>
      <c r="K159" s="16" t="str">
        <f t="shared" si="36"/>
        <v>1/4</v>
      </c>
      <c r="L159" s="17">
        <f t="shared" si="27"/>
        <v>0</v>
      </c>
      <c r="M159" s="17">
        <f t="shared" si="28"/>
        <v>1</v>
      </c>
      <c r="N159" s="17">
        <f t="shared" si="24"/>
        <v>1</v>
      </c>
      <c r="O159" s="28">
        <f t="shared" si="37"/>
        <v>2.25</v>
      </c>
      <c r="P159" s="17" t="str">
        <f t="shared" si="33"/>
        <v>MA</v>
      </c>
      <c r="Q159" s="16">
        <f t="shared" si="9"/>
        <v>18</v>
      </c>
      <c r="R159" s="16">
        <f t="shared" si="31"/>
        <v>38</v>
      </c>
    </row>
    <row r="160" spans="1:18" ht="12.75">
      <c r="A160" s="13" t="s">
        <v>157</v>
      </c>
      <c r="B160" s="12" t="s">
        <v>413</v>
      </c>
      <c r="C160" s="13" t="s">
        <v>493</v>
      </c>
      <c r="D160" s="12">
        <v>2</v>
      </c>
      <c r="E160" s="12" t="s">
        <v>8</v>
      </c>
      <c r="F160" s="13">
        <v>506</v>
      </c>
      <c r="G160" s="13">
        <f t="shared" si="10"/>
        <v>5</v>
      </c>
      <c r="H160" s="13">
        <f t="shared" si="32"/>
        <v>6</v>
      </c>
      <c r="I160" s="16" t="e">
        <f>IF(LEFT(E160,1)="H",VLOOKUP(G160,$AE$3:$AF$10,2),0)</f>
        <v>#N/A</v>
      </c>
      <c r="J160" s="13">
        <f t="shared" si="35"/>
        <v>0</v>
      </c>
      <c r="K160" s="16" t="str">
        <f t="shared" si="36"/>
        <v>3/4</v>
      </c>
      <c r="L160" s="17">
        <f t="shared" si="27"/>
        <v>0</v>
      </c>
      <c r="M160" s="17">
        <f t="shared" si="28"/>
        <v>1</v>
      </c>
      <c r="N160" s="17">
        <f t="shared" si="24"/>
        <v>1</v>
      </c>
      <c r="O160" s="28">
        <f t="shared" si="37"/>
        <v>0.75</v>
      </c>
      <c r="P160" s="17" t="str">
        <f t="shared" si="33"/>
        <v>MA</v>
      </c>
      <c r="Q160" s="16">
        <f t="shared" si="9"/>
        <v>18</v>
      </c>
      <c r="R160" s="16">
        <f t="shared" si="31"/>
        <v>42</v>
      </c>
    </row>
    <row r="161" spans="1:18" ht="12.75">
      <c r="A161" s="13" t="s">
        <v>158</v>
      </c>
      <c r="B161" s="12" t="s">
        <v>413</v>
      </c>
      <c r="C161" s="13" t="s">
        <v>493</v>
      </c>
      <c r="D161" s="12">
        <v>2</v>
      </c>
      <c r="E161" s="12" t="s">
        <v>8</v>
      </c>
      <c r="F161" s="13">
        <v>508</v>
      </c>
      <c r="G161" s="13">
        <f t="shared" si="10"/>
        <v>5</v>
      </c>
      <c r="H161" s="13">
        <f t="shared" si="32"/>
        <v>8</v>
      </c>
      <c r="I161" s="16" t="e">
        <f>IF(LEFT(E161,1)="H",VLOOKUP(G161,$AE$3:$AF$10,2),0)</f>
        <v>#N/A</v>
      </c>
      <c r="J161" s="13">
        <f t="shared" si="35"/>
        <v>1</v>
      </c>
      <c r="K161" s="16">
        <f t="shared" si="36"/>
      </c>
      <c r="L161" s="17">
        <f t="shared" si="27"/>
        <v>0</v>
      </c>
      <c r="M161" s="17">
        <f t="shared" si="28"/>
        <v>1</v>
      </c>
      <c r="N161" s="17">
        <f t="shared" si="24"/>
        <v>1</v>
      </c>
      <c r="O161" s="28">
        <f t="shared" si="37"/>
        <v>1</v>
      </c>
      <c r="P161" s="17" t="str">
        <f t="shared" si="33"/>
        <v>MA</v>
      </c>
      <c r="Q161" s="16">
        <f t="shared" si="9"/>
        <v>18</v>
      </c>
      <c r="R161" s="16">
        <f t="shared" si="31"/>
        <v>46</v>
      </c>
    </row>
    <row r="162" spans="1:18" ht="12.75">
      <c r="A162" s="13" t="s">
        <v>159</v>
      </c>
      <c r="B162" s="12" t="s">
        <v>413</v>
      </c>
      <c r="C162" s="13" t="s">
        <v>493</v>
      </c>
      <c r="D162" s="12">
        <v>2</v>
      </c>
      <c r="E162" s="12" t="s">
        <v>14</v>
      </c>
      <c r="F162" s="13">
        <v>516</v>
      </c>
      <c r="G162" s="13">
        <f t="shared" si="10"/>
        <v>5</v>
      </c>
      <c r="H162" s="13">
        <f t="shared" si="32"/>
        <v>16</v>
      </c>
      <c r="I162" s="16" t="e">
        <f>IF(LEFT(E162,1)="H",VLOOKUP(G162,$AE$3:$AF$10,2),0)</f>
        <v>#N/A</v>
      </c>
      <c r="J162" s="13">
        <f t="shared" si="35"/>
        <v>2</v>
      </c>
      <c r="K162" s="16">
        <f t="shared" si="36"/>
      </c>
      <c r="L162" s="17">
        <f t="shared" si="27"/>
        <v>0</v>
      </c>
      <c r="M162" s="17">
        <f t="shared" si="28"/>
        <v>1</v>
      </c>
      <c r="N162" s="17">
        <f t="shared" si="24"/>
        <v>1</v>
      </c>
      <c r="O162" s="28">
        <f t="shared" si="37"/>
        <v>2</v>
      </c>
      <c r="P162" s="17" t="str">
        <f t="shared" si="33"/>
        <v>MA</v>
      </c>
      <c r="Q162" s="16">
        <f t="shared" si="9"/>
        <v>19</v>
      </c>
      <c r="R162" s="16">
        <f t="shared" si="31"/>
        <v>10</v>
      </c>
    </row>
    <row r="163" spans="1:18" ht="12.75">
      <c r="A163" s="13" t="s">
        <v>496</v>
      </c>
      <c r="B163" s="12" t="s">
        <v>412</v>
      </c>
      <c r="C163" s="13" t="s">
        <v>493</v>
      </c>
      <c r="D163" s="12">
        <v>2</v>
      </c>
      <c r="E163" s="12" t="s">
        <v>498</v>
      </c>
      <c r="F163" s="13">
        <v>105</v>
      </c>
      <c r="G163" s="13">
        <f t="shared" si="10"/>
        <v>1</v>
      </c>
      <c r="H163" s="13">
        <f>F163-G163*100</f>
        <v>5</v>
      </c>
      <c r="I163" s="16" t="e">
        <f>IF(LEFT(E163,1)="L",VLOOKUP(H163,$AE$3:$AF$10,2),0)</f>
        <v>#N/A</v>
      </c>
      <c r="J163" s="13">
        <f>(INT(H163/8))</f>
        <v>0</v>
      </c>
      <c r="K163" s="16" t="str">
        <f>IF((H163-8*J163)=2,"1/4",IF((H163-8*J163)=3,"3/8",IF((H163-8*J163)=4,"1/2",IF((H163-8*J163)=5,"5/8",IF((H163-8*J163)=6,"3/4",IF((H163-8*J163)=7,"7/8",IF((H163-8*J163)=8,"1","")))))))</f>
        <v>5/8</v>
      </c>
      <c r="L163" s="17">
        <f>IF(B163="b",1,IF(B163="d",1,IF(B163="e",1,0)))</f>
        <v>1</v>
      </c>
      <c r="M163" s="17">
        <f t="shared" si="28"/>
        <v>0</v>
      </c>
      <c r="N163" s="17">
        <f>IF($B163="a",1,IF($B163="b",1,IF($B163="c",1,IF(B163="d",1,0))))</f>
        <v>1</v>
      </c>
      <c r="O163" s="28">
        <f>H163/8</f>
        <v>0.625</v>
      </c>
      <c r="P163" s="17" t="str">
        <f>LEFT(A163,2)</f>
        <v>MA</v>
      </c>
      <c r="Q163" s="16">
        <f t="shared" si="9"/>
        <v>19</v>
      </c>
      <c r="R163" s="16">
        <f t="shared" si="31"/>
        <v>6</v>
      </c>
    </row>
    <row r="164" spans="1:18" ht="12.75">
      <c r="A164" s="13" t="s">
        <v>497</v>
      </c>
      <c r="B164" s="12" t="s">
        <v>413</v>
      </c>
      <c r="C164" s="13" t="s">
        <v>493</v>
      </c>
      <c r="D164" s="12">
        <v>2</v>
      </c>
      <c r="E164" s="12" t="s">
        <v>151</v>
      </c>
      <c r="F164" s="13">
        <v>105</v>
      </c>
      <c r="G164" s="13">
        <f t="shared" si="10"/>
        <v>1</v>
      </c>
      <c r="H164" s="13">
        <f>F164-G164*100</f>
        <v>5</v>
      </c>
      <c r="I164" s="16" t="e">
        <f>IF(LEFT(E164,1)="F",VLOOKUP(H164,$AE$3:$AF$10,2),0)</f>
        <v>#N/A</v>
      </c>
      <c r="J164" s="13">
        <f>(INT(H164/8))</f>
        <v>0</v>
      </c>
      <c r="K164" s="16" t="str">
        <f>IF((H164-8*J164)=2,"1/4",IF((H164-8*J164)=3,"3/8",IF((H164-8*J164)=4,"1/2",IF((H164-8*J164)=5,"5/8",IF((H164-8*J164)=6,"3/4",IF((H164-8*J164)=7,"7/8",IF((H164-8*J164)=8,"1","")))))))</f>
        <v>5/8</v>
      </c>
      <c r="L164" s="17">
        <f>IF(B164="b",1,IF(B164="d",1,IF(B164="e",1,0)))</f>
        <v>0</v>
      </c>
      <c r="M164" s="17">
        <f t="shared" si="28"/>
        <v>1</v>
      </c>
      <c r="N164" s="17">
        <f>IF($B164="a",1,IF($B164="b",1,IF($B164="c",1,IF(B164="d",1,0))))</f>
        <v>1</v>
      </c>
      <c r="O164" s="28">
        <f>H164/8</f>
        <v>0.625</v>
      </c>
      <c r="P164" s="17" t="str">
        <f>LEFT(A164,2)</f>
        <v>MA</v>
      </c>
      <c r="Q164" s="16">
        <f t="shared" si="9"/>
        <v>19</v>
      </c>
      <c r="R164" s="16">
        <f t="shared" si="31"/>
        <v>12</v>
      </c>
    </row>
    <row r="165" spans="1:18" ht="12.75">
      <c r="A165" s="13" t="s">
        <v>444</v>
      </c>
      <c r="B165" s="12" t="s">
        <v>413</v>
      </c>
      <c r="C165" s="13" t="s">
        <v>493</v>
      </c>
      <c r="D165" s="12">
        <v>1</v>
      </c>
      <c r="E165" s="12" t="s">
        <v>14</v>
      </c>
      <c r="F165" s="13">
        <v>518</v>
      </c>
      <c r="G165" s="13">
        <f t="shared" si="10"/>
        <v>5</v>
      </c>
      <c r="H165" s="13">
        <f t="shared" si="32"/>
        <v>18</v>
      </c>
      <c r="I165" s="16" t="e">
        <f>IF(LEFT(E165,1)="H",VLOOKUP(G165,$AE$3:$AF$10,2),0)</f>
        <v>#N/A</v>
      </c>
      <c r="J165" s="13">
        <f t="shared" si="35"/>
        <v>2</v>
      </c>
      <c r="K165" s="16" t="str">
        <f t="shared" si="36"/>
        <v>1/4</v>
      </c>
      <c r="L165" s="17">
        <f t="shared" si="27"/>
        <v>0</v>
      </c>
      <c r="M165" s="17">
        <f t="shared" si="28"/>
        <v>1</v>
      </c>
      <c r="N165" s="17">
        <f t="shared" si="24"/>
        <v>1</v>
      </c>
      <c r="O165" s="28">
        <f t="shared" si="37"/>
        <v>2.25</v>
      </c>
      <c r="P165" s="17" t="str">
        <f t="shared" si="33"/>
        <v>MA</v>
      </c>
      <c r="Q165" s="16">
        <f t="shared" si="9"/>
        <v>19</v>
      </c>
      <c r="R165" s="16">
        <f t="shared" si="31"/>
        <v>15</v>
      </c>
    </row>
    <row r="166" spans="1:18" ht="12.75">
      <c r="A166" s="13" t="s">
        <v>160</v>
      </c>
      <c r="B166" s="12" t="s">
        <v>407</v>
      </c>
      <c r="C166" s="13" t="s">
        <v>162</v>
      </c>
      <c r="D166" s="12">
        <v>1</v>
      </c>
      <c r="E166" s="12" t="s">
        <v>8</v>
      </c>
      <c r="F166" s="13">
        <v>408</v>
      </c>
      <c r="G166" s="13">
        <f t="shared" si="10"/>
        <v>4</v>
      </c>
      <c r="H166" s="13">
        <f t="shared" si="32"/>
        <v>8</v>
      </c>
      <c r="I166" s="16" t="e">
        <f>IF(LEFT(E166,1)="H",VLOOKUP(G166,$AE$3:$AF$10,2),0)</f>
        <v>#N/A</v>
      </c>
      <c r="J166" s="13">
        <f t="shared" si="35"/>
        <v>1</v>
      </c>
      <c r="K166" s="16">
        <f t="shared" si="36"/>
      </c>
      <c r="L166" s="17">
        <f t="shared" si="27"/>
        <v>1</v>
      </c>
      <c r="M166" s="17">
        <f t="shared" si="28"/>
        <v>1</v>
      </c>
      <c r="N166" s="17">
        <f t="shared" si="24"/>
        <v>1</v>
      </c>
      <c r="O166" s="28">
        <f t="shared" si="37"/>
        <v>1</v>
      </c>
      <c r="P166" s="17" t="str">
        <f t="shared" si="33"/>
        <v>MB</v>
      </c>
      <c r="Q166" s="16">
        <f t="shared" si="9"/>
        <v>2</v>
      </c>
      <c r="R166" s="16">
        <f aca="true" t="shared" si="38" ref="R166:R192">VALUE(RIGHT($A166,LEN($A166)-4))</f>
        <v>37</v>
      </c>
    </row>
    <row r="167" spans="1:18" ht="12.75">
      <c r="A167" s="13" t="s">
        <v>161</v>
      </c>
      <c r="B167" s="12" t="s">
        <v>407</v>
      </c>
      <c r="C167" s="13" t="s">
        <v>162</v>
      </c>
      <c r="D167" s="12">
        <v>1</v>
      </c>
      <c r="E167" s="12" t="s">
        <v>8</v>
      </c>
      <c r="F167" s="13">
        <v>420</v>
      </c>
      <c r="G167" s="13">
        <f t="shared" si="10"/>
        <v>4</v>
      </c>
      <c r="H167" s="13">
        <f aca="true" t="shared" si="39" ref="H167:H200">F167-G167*100</f>
        <v>20</v>
      </c>
      <c r="I167" s="16" t="e">
        <f>IF(LEFT(E167,1)="H",VLOOKUP(G167,$AE$3:$AF$10,2),0)</f>
        <v>#N/A</v>
      </c>
      <c r="J167" s="13">
        <f t="shared" si="35"/>
        <v>2</v>
      </c>
      <c r="K167" s="16" t="str">
        <f t="shared" si="36"/>
        <v>1/2</v>
      </c>
      <c r="L167" s="17">
        <f t="shared" si="27"/>
        <v>1</v>
      </c>
      <c r="M167" s="17">
        <f t="shared" si="28"/>
        <v>1</v>
      </c>
      <c r="N167" s="17">
        <f t="shared" si="24"/>
        <v>1</v>
      </c>
      <c r="O167" s="28">
        <f t="shared" si="37"/>
        <v>2.5</v>
      </c>
      <c r="P167" s="17" t="str">
        <f aca="true" t="shared" si="40" ref="P167:P179">LEFT(A167,2)</f>
        <v>MB</v>
      </c>
      <c r="Q167" s="16">
        <f>INT(VALUE(RIGHT($A167,LEN($A167)-2)))</f>
        <v>2</v>
      </c>
      <c r="R167" s="16">
        <f t="shared" si="38"/>
        <v>41</v>
      </c>
    </row>
    <row r="168" spans="1:18" ht="12.75">
      <c r="A168" s="13" t="s">
        <v>499</v>
      </c>
      <c r="B168" s="12" t="s">
        <v>407</v>
      </c>
      <c r="C168" s="13" t="s">
        <v>162</v>
      </c>
      <c r="D168" s="12">
        <v>2</v>
      </c>
      <c r="E168" s="12" t="s">
        <v>151</v>
      </c>
      <c r="F168" s="13">
        <v>105</v>
      </c>
      <c r="G168" s="13">
        <f t="shared" si="10"/>
        <v>1</v>
      </c>
      <c r="H168" s="13">
        <f>F168-G168*100</f>
        <v>5</v>
      </c>
      <c r="I168" s="16" t="e">
        <f>IF(LEFT(E168,1)="F",VLOOKUP(H168,$AE$3:$AF$10,2),0)</f>
        <v>#N/A</v>
      </c>
      <c r="J168" s="13">
        <f>(INT(H168/8))</f>
        <v>0</v>
      </c>
      <c r="K168" s="16" t="str">
        <f>IF((H168-8*J168)=2,"1/4",IF((H168-8*J168)=3,"3/8",IF((H168-8*J168)=4,"1/2",IF((H168-8*J168)=5,"5/8",IF((H168-8*J168)=6,"3/4",IF((H168-8*J168)=7,"7/8",IF((H168-8*J168)=8,"1","")))))))</f>
        <v>5/8</v>
      </c>
      <c r="L168" s="17">
        <f>IF(B168="b",1,IF(B168="d",1,IF(B168="e",1,0)))</f>
        <v>1</v>
      </c>
      <c r="M168" s="17">
        <f t="shared" si="28"/>
        <v>1</v>
      </c>
      <c r="N168" s="17">
        <f>IF($B168="a",1,IF($B168="b",1,IF($B168="c",1,IF(B168="d",1,0))))</f>
        <v>1</v>
      </c>
      <c r="O168" s="28">
        <f>H168/8</f>
        <v>0.625</v>
      </c>
      <c r="P168" s="17" t="str">
        <f>LEFT(A168,2)</f>
        <v>MB</v>
      </c>
      <c r="Q168" s="16">
        <f>INT(VALUE(RIGHT($A168,LEN($A168)-2)))</f>
        <v>2</v>
      </c>
      <c r="R168" s="16">
        <f t="shared" si="38"/>
        <v>45</v>
      </c>
    </row>
    <row r="169" spans="1:18" ht="12.75">
      <c r="A169" s="13" t="s">
        <v>177</v>
      </c>
      <c r="B169" s="12" t="s">
        <v>407</v>
      </c>
      <c r="C169" s="13" t="s">
        <v>13</v>
      </c>
      <c r="D169" s="12">
        <v>4</v>
      </c>
      <c r="E169" s="12" t="s">
        <v>14</v>
      </c>
      <c r="F169" s="13">
        <v>516</v>
      </c>
      <c r="G169" s="13">
        <f t="shared" si="10"/>
        <v>5</v>
      </c>
      <c r="H169" s="13">
        <f t="shared" si="39"/>
        <v>16</v>
      </c>
      <c r="I169" s="16" t="e">
        <f>IF(LEFT(E169,1)="H",VLOOKUP(G169,$AE$3:$AF$10,2),0)</f>
        <v>#N/A</v>
      </c>
      <c r="J169" s="13">
        <f t="shared" si="35"/>
        <v>2</v>
      </c>
      <c r="K169" s="16">
        <f t="shared" si="36"/>
      </c>
      <c r="L169" s="17">
        <f t="shared" si="27"/>
        <v>1</v>
      </c>
      <c r="M169" s="17">
        <f t="shared" si="28"/>
        <v>1</v>
      </c>
      <c r="N169" s="17">
        <f t="shared" si="24"/>
        <v>1</v>
      </c>
      <c r="O169" s="28">
        <f t="shared" si="37"/>
        <v>2</v>
      </c>
      <c r="P169" s="17" t="str">
        <f t="shared" si="40"/>
        <v>MC</v>
      </c>
      <c r="Q169" s="16">
        <f t="shared" si="9"/>
        <v>1</v>
      </c>
      <c r="R169" s="16">
        <f t="shared" si="38"/>
        <v>9</v>
      </c>
    </row>
    <row r="170" spans="1:18" ht="12.75">
      <c r="A170" s="13" t="s">
        <v>176</v>
      </c>
      <c r="B170" s="12" t="s">
        <v>409</v>
      </c>
      <c r="C170" s="13" t="s">
        <v>12</v>
      </c>
      <c r="D170" s="12">
        <v>4</v>
      </c>
      <c r="E170" s="12" t="s">
        <v>8</v>
      </c>
      <c r="F170" s="13">
        <v>505</v>
      </c>
      <c r="G170" s="13">
        <f t="shared" si="10"/>
        <v>5</v>
      </c>
      <c r="H170" s="13">
        <f t="shared" si="39"/>
        <v>5</v>
      </c>
      <c r="I170" s="16" t="e">
        <f>IF(LEFT(E170,1)="H",VLOOKUP(G170,$AE$3:$AF$10,2),0)</f>
        <v>#N/A</v>
      </c>
      <c r="J170" s="13">
        <f t="shared" si="35"/>
        <v>0</v>
      </c>
      <c r="K170" s="16" t="str">
        <f t="shared" si="36"/>
        <v>5/8</v>
      </c>
      <c r="L170" s="17">
        <f t="shared" si="27"/>
        <v>0</v>
      </c>
      <c r="M170" s="17">
        <f t="shared" si="28"/>
        <v>0</v>
      </c>
      <c r="N170" s="17">
        <f t="shared" si="24"/>
        <v>0</v>
      </c>
      <c r="O170" s="28">
        <f t="shared" si="37"/>
        <v>0.625</v>
      </c>
      <c r="P170" s="17" t="str">
        <f t="shared" si="40"/>
        <v>MC</v>
      </c>
      <c r="Q170" s="16">
        <f aca="true" t="shared" si="41" ref="Q170:Q202">INT(VALUE(RIGHT($A170,LEN($A170)-2)))</f>
        <v>1</v>
      </c>
      <c r="R170" s="16">
        <f t="shared" si="38"/>
        <v>13</v>
      </c>
    </row>
    <row r="171" spans="1:18" ht="12.75">
      <c r="A171" s="13" t="s">
        <v>175</v>
      </c>
      <c r="B171" s="12" t="s">
        <v>409</v>
      </c>
      <c r="C171" s="13" t="s">
        <v>11</v>
      </c>
      <c r="D171" s="12">
        <v>2</v>
      </c>
      <c r="E171" s="12" t="s">
        <v>8</v>
      </c>
      <c r="F171" s="13">
        <v>505</v>
      </c>
      <c r="G171" s="13">
        <f t="shared" si="10"/>
        <v>5</v>
      </c>
      <c r="H171" s="13">
        <f t="shared" si="39"/>
        <v>5</v>
      </c>
      <c r="I171" s="16" t="e">
        <f>IF(LEFT(E171,1)="H",VLOOKUP(G171,$AE$3:$AF$10,2),0)</f>
        <v>#N/A</v>
      </c>
      <c r="J171" s="13">
        <f t="shared" si="35"/>
        <v>0</v>
      </c>
      <c r="K171" s="16" t="str">
        <f t="shared" si="36"/>
        <v>5/8</v>
      </c>
      <c r="L171" s="17">
        <f t="shared" si="27"/>
        <v>0</v>
      </c>
      <c r="M171" s="17">
        <f t="shared" si="28"/>
        <v>0</v>
      </c>
      <c r="N171" s="17">
        <f t="shared" si="24"/>
        <v>0</v>
      </c>
      <c r="O171" s="28">
        <f t="shared" si="37"/>
        <v>0.625</v>
      </c>
      <c r="P171" s="17" t="str">
        <f t="shared" si="40"/>
        <v>MC</v>
      </c>
      <c r="Q171" s="16">
        <f t="shared" si="41"/>
        <v>1</v>
      </c>
      <c r="R171" s="16">
        <f t="shared" si="38"/>
        <v>16</v>
      </c>
    </row>
    <row r="172" spans="1:18" ht="12.75">
      <c r="A172" s="13" t="s">
        <v>178</v>
      </c>
      <c r="B172" s="12" t="s">
        <v>407</v>
      </c>
      <c r="C172" s="13" t="s">
        <v>15</v>
      </c>
      <c r="D172" s="12">
        <v>4</v>
      </c>
      <c r="E172" s="12" t="s">
        <v>8</v>
      </c>
      <c r="F172" s="13">
        <v>405</v>
      </c>
      <c r="G172" s="13">
        <f t="shared" si="10"/>
        <v>4</v>
      </c>
      <c r="H172" s="13">
        <f t="shared" si="39"/>
        <v>5</v>
      </c>
      <c r="I172" s="16" t="e">
        <f>IF(LEFT(E172,1)="H",VLOOKUP(G172,$AE$3:$AF$10,2),0)</f>
        <v>#N/A</v>
      </c>
      <c r="J172" s="13">
        <f t="shared" si="35"/>
        <v>0</v>
      </c>
      <c r="K172" s="16" t="str">
        <f t="shared" si="36"/>
        <v>5/8</v>
      </c>
      <c r="L172" s="17">
        <f t="shared" si="27"/>
        <v>1</v>
      </c>
      <c r="M172" s="17">
        <f t="shared" si="28"/>
        <v>1</v>
      </c>
      <c r="N172" s="17">
        <f aca="true" t="shared" si="42" ref="N172:N255">IF($B172="a",1,IF($B172="b",1,IF($B172="c",1,IF(B172="d",1,0))))</f>
        <v>1</v>
      </c>
      <c r="O172" s="28">
        <f t="shared" si="37"/>
        <v>0.625</v>
      </c>
      <c r="P172" s="17" t="str">
        <f t="shared" si="40"/>
        <v>MD</v>
      </c>
      <c r="Q172" s="16">
        <f t="shared" si="41"/>
        <v>1</v>
      </c>
      <c r="R172" s="16">
        <f t="shared" si="38"/>
        <v>12</v>
      </c>
    </row>
    <row r="173" spans="1:18" ht="12.75">
      <c r="A173" s="13" t="s">
        <v>500</v>
      </c>
      <c r="B173" s="12" t="s">
        <v>407</v>
      </c>
      <c r="C173" s="13" t="s">
        <v>501</v>
      </c>
      <c r="D173" s="12">
        <v>2</v>
      </c>
      <c r="E173" s="12" t="s">
        <v>151</v>
      </c>
      <c r="F173" s="13">
        <v>205</v>
      </c>
      <c r="G173" s="13">
        <f t="shared" si="10"/>
        <v>2</v>
      </c>
      <c r="H173" s="13">
        <f t="shared" si="39"/>
        <v>5</v>
      </c>
      <c r="I173" s="16" t="e">
        <f>IF(LEFT(E173,1)="F",VLOOKUP(H173,$AE$3:$AF$10,2),0)</f>
        <v>#N/A</v>
      </c>
      <c r="J173" s="13">
        <f t="shared" si="35"/>
        <v>0</v>
      </c>
      <c r="K173" s="16" t="str">
        <f t="shared" si="36"/>
        <v>5/8</v>
      </c>
      <c r="L173" s="17">
        <f t="shared" si="27"/>
        <v>1</v>
      </c>
      <c r="M173" s="17">
        <f t="shared" si="28"/>
        <v>1</v>
      </c>
      <c r="N173" s="17">
        <f t="shared" si="42"/>
        <v>1</v>
      </c>
      <c r="O173" s="28">
        <f t="shared" si="37"/>
        <v>0.625</v>
      </c>
      <c r="P173" s="17" t="str">
        <f t="shared" si="40"/>
        <v>MD</v>
      </c>
      <c r="Q173" s="16">
        <f t="shared" si="41"/>
        <v>1</v>
      </c>
      <c r="R173" s="16">
        <f t="shared" si="38"/>
        <v>7</v>
      </c>
    </row>
    <row r="174" spans="1:18" ht="12.75">
      <c r="A174" s="13" t="s">
        <v>163</v>
      </c>
      <c r="B174" s="12"/>
      <c r="C174" s="13" t="s">
        <v>167</v>
      </c>
      <c r="D174" s="12">
        <v>6</v>
      </c>
      <c r="E174" s="12" t="s">
        <v>168</v>
      </c>
      <c r="F174" s="13">
        <v>1003</v>
      </c>
      <c r="G174" s="13">
        <f t="shared" si="10"/>
        <v>10</v>
      </c>
      <c r="H174" s="13">
        <f t="shared" si="39"/>
        <v>3</v>
      </c>
      <c r="I174" s="16">
        <f>IF(LEFT(E174,1)="H",VLOOKUP(G174,$AE$3:$AF$10,2),0)</f>
        <v>0</v>
      </c>
      <c r="J174" s="13">
        <f t="shared" si="35"/>
        <v>0</v>
      </c>
      <c r="K174" s="16" t="str">
        <f t="shared" si="36"/>
        <v>3/8</v>
      </c>
      <c r="L174" s="17">
        <f aca="true" t="shared" si="43" ref="L174:L256">IF(B174="b",1,IF(B174="d",1,IF(B174="e",1,0)))</f>
        <v>0</v>
      </c>
      <c r="M174" s="17">
        <f aca="true" t="shared" si="44" ref="M174:M256">IF($B174="c",1,IF($B174="f",1,IF($B174="d",1,0)))</f>
        <v>0</v>
      </c>
      <c r="N174" s="17">
        <f t="shared" si="42"/>
        <v>0</v>
      </c>
      <c r="O174" s="28">
        <f t="shared" si="37"/>
        <v>0.375</v>
      </c>
      <c r="P174" s="17" t="str">
        <f t="shared" si="40"/>
        <v>MD</v>
      </c>
      <c r="Q174" s="16">
        <f t="shared" si="41"/>
        <v>1</v>
      </c>
      <c r="R174" s="16">
        <f t="shared" si="38"/>
        <v>39</v>
      </c>
    </row>
    <row r="175" spans="1:18" ht="12.75">
      <c r="A175" s="13" t="s">
        <v>164</v>
      </c>
      <c r="B175" s="12"/>
      <c r="C175" s="13" t="s">
        <v>169</v>
      </c>
      <c r="D175" s="12">
        <v>1</v>
      </c>
      <c r="E175" s="12" t="s">
        <v>36</v>
      </c>
      <c r="F175" s="13">
        <v>310</v>
      </c>
      <c r="G175" s="13">
        <f t="shared" si="10"/>
        <v>3</v>
      </c>
      <c r="H175" s="13">
        <f t="shared" si="39"/>
        <v>10</v>
      </c>
      <c r="I175" s="16">
        <f>IF(LEFT(E175,1)="H",VLOOKUP(G175,$AE$3:$AF$10,2),0)</f>
        <v>0</v>
      </c>
      <c r="J175" s="13">
        <f t="shared" si="35"/>
        <v>1</v>
      </c>
      <c r="K175" s="16" t="str">
        <f t="shared" si="36"/>
        <v>1/4</v>
      </c>
      <c r="L175" s="17">
        <f t="shared" si="43"/>
        <v>0</v>
      </c>
      <c r="M175" s="17">
        <f t="shared" si="44"/>
        <v>0</v>
      </c>
      <c r="N175" s="17">
        <f t="shared" si="42"/>
        <v>0</v>
      </c>
      <c r="O175" s="28">
        <f t="shared" si="37"/>
        <v>1.25</v>
      </c>
      <c r="P175" s="17" t="str">
        <f t="shared" si="40"/>
        <v>MD</v>
      </c>
      <c r="Q175" s="16">
        <f t="shared" si="41"/>
        <v>1</v>
      </c>
      <c r="R175" s="16">
        <f t="shared" si="38"/>
        <v>40</v>
      </c>
    </row>
    <row r="176" spans="1:18" ht="12.75">
      <c r="A176" s="13" t="s">
        <v>165</v>
      </c>
      <c r="B176" s="12"/>
      <c r="C176" s="13" t="s">
        <v>170</v>
      </c>
      <c r="D176" s="12">
        <v>1</v>
      </c>
      <c r="E176" s="12" t="s">
        <v>36</v>
      </c>
      <c r="F176" s="13">
        <v>308</v>
      </c>
      <c r="G176" s="13">
        <f t="shared" si="10"/>
        <v>3</v>
      </c>
      <c r="H176" s="13">
        <f t="shared" si="39"/>
        <v>8</v>
      </c>
      <c r="I176" s="16">
        <f>IF(LEFT(E176,1)="H",VLOOKUP(G176,$AE$3:$AF$10,2),0)</f>
        <v>0</v>
      </c>
      <c r="J176" s="13">
        <f t="shared" si="35"/>
        <v>1</v>
      </c>
      <c r="K176" s="16">
        <f t="shared" si="36"/>
      </c>
      <c r="L176" s="17">
        <f t="shared" si="43"/>
        <v>0</v>
      </c>
      <c r="M176" s="17">
        <f t="shared" si="44"/>
        <v>0</v>
      </c>
      <c r="N176" s="17">
        <f t="shared" si="42"/>
        <v>0</v>
      </c>
      <c r="O176" s="28">
        <f t="shared" si="37"/>
        <v>1</v>
      </c>
      <c r="P176" s="17" t="str">
        <f t="shared" si="40"/>
        <v>MD</v>
      </c>
      <c r="Q176" s="16">
        <f t="shared" si="41"/>
        <v>1</v>
      </c>
      <c r="R176" s="16">
        <f t="shared" si="38"/>
        <v>42</v>
      </c>
    </row>
    <row r="177" spans="1:18" ht="12.75">
      <c r="A177" s="13" t="s">
        <v>166</v>
      </c>
      <c r="B177" s="12" t="s">
        <v>413</v>
      </c>
      <c r="C177" s="13" t="s">
        <v>171</v>
      </c>
      <c r="D177" s="12">
        <v>1</v>
      </c>
      <c r="E177" s="12" t="s">
        <v>36</v>
      </c>
      <c r="F177" s="13">
        <v>305</v>
      </c>
      <c r="G177" s="13">
        <f t="shared" si="10"/>
        <v>3</v>
      </c>
      <c r="H177" s="13">
        <f t="shared" si="39"/>
        <v>5</v>
      </c>
      <c r="I177" s="16">
        <f>IF(LEFT(E177,1)="H",VLOOKUP(G177,$AE$3:$AF$10,2),0)</f>
        <v>0</v>
      </c>
      <c r="J177" s="13">
        <f t="shared" si="35"/>
        <v>0</v>
      </c>
      <c r="K177" s="16" t="str">
        <f t="shared" si="36"/>
        <v>5/8</v>
      </c>
      <c r="L177" s="17">
        <f t="shared" si="43"/>
        <v>0</v>
      </c>
      <c r="M177" s="17">
        <f t="shared" si="44"/>
        <v>1</v>
      </c>
      <c r="N177" s="17">
        <f t="shared" si="42"/>
        <v>1</v>
      </c>
      <c r="O177" s="28">
        <f t="shared" si="37"/>
        <v>0.625</v>
      </c>
      <c r="P177" s="17" t="str">
        <f t="shared" si="40"/>
        <v>MD</v>
      </c>
      <c r="Q177" s="16">
        <f t="shared" si="41"/>
        <v>1</v>
      </c>
      <c r="R177" s="16">
        <f t="shared" si="38"/>
        <v>43</v>
      </c>
    </row>
    <row r="178" spans="1:18" ht="12.75">
      <c r="A178" s="13" t="s">
        <v>503</v>
      </c>
      <c r="B178" s="12" t="s">
        <v>410</v>
      </c>
      <c r="C178" s="13" t="s">
        <v>504</v>
      </c>
      <c r="D178" s="12">
        <v>1</v>
      </c>
      <c r="E178" s="12" t="s">
        <v>8</v>
      </c>
      <c r="F178" s="13">
        <v>508</v>
      </c>
      <c r="G178" s="13">
        <f t="shared" si="10"/>
        <v>5</v>
      </c>
      <c r="H178" s="13">
        <f t="shared" si="39"/>
        <v>8</v>
      </c>
      <c r="I178" s="16" t="e">
        <f>IF(LEFT(E178,1)="H",VLOOKUP(G178,$AE$3:$AF$10,2),0)</f>
        <v>#N/A</v>
      </c>
      <c r="J178" s="13">
        <f t="shared" si="35"/>
        <v>1</v>
      </c>
      <c r="K178" s="16">
        <f t="shared" si="36"/>
      </c>
      <c r="L178" s="17">
        <f t="shared" si="43"/>
        <v>0</v>
      </c>
      <c r="M178" s="17">
        <f t="shared" si="44"/>
        <v>1</v>
      </c>
      <c r="N178" s="17">
        <f t="shared" si="42"/>
        <v>0</v>
      </c>
      <c r="O178" s="28">
        <f t="shared" si="37"/>
        <v>1</v>
      </c>
      <c r="P178" s="17" t="str">
        <f t="shared" si="40"/>
        <v>MD</v>
      </c>
      <c r="Q178" s="16">
        <f t="shared" si="41"/>
        <v>9</v>
      </c>
      <c r="R178" s="16">
        <f t="shared" si="38"/>
        <v>8</v>
      </c>
    </row>
    <row r="179" spans="1:18" ht="12.75">
      <c r="A179" s="13" t="s">
        <v>502</v>
      </c>
      <c r="B179" s="12" t="s">
        <v>409</v>
      </c>
      <c r="C179" s="13" t="s">
        <v>16</v>
      </c>
      <c r="D179" s="12">
        <v>4</v>
      </c>
      <c r="E179" s="12" t="s">
        <v>8</v>
      </c>
      <c r="F179" s="13">
        <v>404</v>
      </c>
      <c r="G179" s="13">
        <f t="shared" si="10"/>
        <v>4</v>
      </c>
      <c r="H179" s="13">
        <f t="shared" si="39"/>
        <v>4</v>
      </c>
      <c r="I179" s="16" t="e">
        <f>IF(LEFT(E179,1)="H",VLOOKUP(G179,$AE$3:$AF$10,2),0)</f>
        <v>#N/A</v>
      </c>
      <c r="J179" s="13">
        <f t="shared" si="35"/>
        <v>0</v>
      </c>
      <c r="K179" s="16" t="str">
        <f t="shared" si="36"/>
        <v>1/2</v>
      </c>
      <c r="L179" s="17">
        <f t="shared" si="43"/>
        <v>0</v>
      </c>
      <c r="M179" s="17">
        <f t="shared" si="44"/>
        <v>0</v>
      </c>
      <c r="N179" s="17">
        <f t="shared" si="42"/>
        <v>0</v>
      </c>
      <c r="O179" s="28">
        <f t="shared" si="37"/>
        <v>0.5</v>
      </c>
      <c r="P179" s="17" t="str">
        <f t="shared" si="40"/>
        <v>MD</v>
      </c>
      <c r="Q179" s="16">
        <f t="shared" si="41"/>
        <v>2</v>
      </c>
      <c r="R179" s="16">
        <f t="shared" si="38"/>
        <v>50</v>
      </c>
    </row>
    <row r="180" spans="1:18" ht="12.75">
      <c r="A180" s="13" t="s">
        <v>213</v>
      </c>
      <c r="B180" s="12" t="s">
        <v>413</v>
      </c>
      <c r="C180" s="13" t="s">
        <v>214</v>
      </c>
      <c r="D180" s="12">
        <v>2</v>
      </c>
      <c r="E180" s="12" t="s">
        <v>445</v>
      </c>
      <c r="F180" s="13">
        <v>7295</v>
      </c>
      <c r="G180" s="13">
        <f t="shared" si="10"/>
        <v>72</v>
      </c>
      <c r="H180" s="13">
        <f t="shared" si="39"/>
        <v>95</v>
      </c>
      <c r="I180" s="16">
        <f>IF(LEFT(E180,1)="H",VLOOKUP(G180,$AE$3:$AF$10,2),0)</f>
        <v>0</v>
      </c>
      <c r="J180" s="13">
        <f aca="true" t="shared" si="45" ref="J180:J203">(INT(H180/8))</f>
        <v>11</v>
      </c>
      <c r="K180" s="16" t="str">
        <f t="shared" si="36"/>
        <v>7/8</v>
      </c>
      <c r="L180" s="17">
        <f t="shared" si="43"/>
        <v>0</v>
      </c>
      <c r="M180" s="17">
        <f t="shared" si="44"/>
        <v>1</v>
      </c>
      <c r="N180" s="17">
        <f t="shared" si="42"/>
        <v>1</v>
      </c>
      <c r="O180" s="28">
        <f t="shared" si="37"/>
        <v>11.875</v>
      </c>
      <c r="P180" s="17" t="str">
        <f aca="true" t="shared" si="46" ref="P180:P203">LEFT(A180,2)</f>
        <v>MD</v>
      </c>
      <c r="Q180" s="16">
        <f t="shared" si="41"/>
        <v>2</v>
      </c>
      <c r="R180" s="16">
        <f t="shared" si="38"/>
        <v>46</v>
      </c>
    </row>
    <row r="181" spans="1:18" ht="12.75">
      <c r="A181" s="13" t="s">
        <v>215</v>
      </c>
      <c r="B181" s="12" t="s">
        <v>410</v>
      </c>
      <c r="C181" s="13" t="s">
        <v>216</v>
      </c>
      <c r="D181" s="12">
        <v>6</v>
      </c>
      <c r="E181" s="12" t="s">
        <v>24</v>
      </c>
      <c r="F181" s="13">
        <v>607</v>
      </c>
      <c r="G181" s="13">
        <f t="shared" si="10"/>
        <v>6</v>
      </c>
      <c r="H181" s="13">
        <f t="shared" si="39"/>
        <v>7</v>
      </c>
      <c r="I181" s="16" t="e">
        <f>IF(LEFT(E181,1)="H",VLOOKUP(G181,$AE$3:$AF$10,2),0)</f>
        <v>#N/A</v>
      </c>
      <c r="J181" s="13">
        <f t="shared" si="45"/>
        <v>0</v>
      </c>
      <c r="K181" s="16" t="str">
        <f t="shared" si="36"/>
        <v>7/8</v>
      </c>
      <c r="L181" s="17">
        <f t="shared" si="43"/>
        <v>0</v>
      </c>
      <c r="M181" s="17">
        <f t="shared" si="44"/>
        <v>1</v>
      </c>
      <c r="N181" s="17">
        <f t="shared" si="42"/>
        <v>0</v>
      </c>
      <c r="O181" s="28">
        <f t="shared" si="37"/>
        <v>0.875</v>
      </c>
      <c r="P181" s="17" t="str">
        <f t="shared" si="46"/>
        <v>ME</v>
      </c>
      <c r="Q181" s="16">
        <f t="shared" si="41"/>
        <v>1</v>
      </c>
      <c r="R181" s="16">
        <f t="shared" si="38"/>
        <v>24</v>
      </c>
    </row>
    <row r="182" spans="1:18" ht="12.75">
      <c r="A182" s="13" t="s">
        <v>180</v>
      </c>
      <c r="B182" s="12" t="s">
        <v>413</v>
      </c>
      <c r="C182" s="13" t="s">
        <v>18</v>
      </c>
      <c r="D182" s="12">
        <v>2</v>
      </c>
      <c r="E182" s="12" t="s">
        <v>14</v>
      </c>
      <c r="F182" s="13">
        <v>411</v>
      </c>
      <c r="G182" s="13">
        <f t="shared" si="10"/>
        <v>4</v>
      </c>
      <c r="H182" s="13">
        <f t="shared" si="39"/>
        <v>11</v>
      </c>
      <c r="I182" s="16" t="e">
        <f>IF(LEFT(E182,1)="H",VLOOKUP(G182,$AE$3:$AF$10,2),0)</f>
        <v>#N/A</v>
      </c>
      <c r="J182" s="13">
        <f t="shared" si="45"/>
        <v>1</v>
      </c>
      <c r="K182" s="16" t="str">
        <f t="shared" si="36"/>
        <v>3/8</v>
      </c>
      <c r="L182" s="17">
        <f t="shared" si="43"/>
        <v>0</v>
      </c>
      <c r="M182" s="17">
        <f t="shared" si="44"/>
        <v>1</v>
      </c>
      <c r="N182" s="17">
        <f t="shared" si="42"/>
        <v>1</v>
      </c>
      <c r="O182" s="28">
        <f t="shared" si="37"/>
        <v>1.375</v>
      </c>
      <c r="P182" s="17" t="str">
        <f t="shared" si="46"/>
        <v>ME</v>
      </c>
      <c r="Q182" s="16">
        <f t="shared" si="41"/>
        <v>2</v>
      </c>
      <c r="R182" s="16">
        <f t="shared" si="38"/>
        <v>4</v>
      </c>
    </row>
    <row r="183" spans="1:18" ht="12.75">
      <c r="A183" s="13" t="s">
        <v>179</v>
      </c>
      <c r="B183" s="12" t="s">
        <v>410</v>
      </c>
      <c r="C183" s="13" t="s">
        <v>17</v>
      </c>
      <c r="D183" s="12">
        <v>4</v>
      </c>
      <c r="E183" s="12" t="s">
        <v>8</v>
      </c>
      <c r="F183" s="13">
        <v>508</v>
      </c>
      <c r="G183" s="13">
        <f t="shared" si="10"/>
        <v>5</v>
      </c>
      <c r="H183" s="13">
        <f t="shared" si="39"/>
        <v>8</v>
      </c>
      <c r="I183" s="16" t="e">
        <f>IF(LEFT(E183,1)="H",VLOOKUP(G183,$AE$3:$AF$10,2),0)</f>
        <v>#N/A</v>
      </c>
      <c r="J183" s="13">
        <f>(INT(H183/8))</f>
        <v>1</v>
      </c>
      <c r="K183" s="16">
        <f t="shared" si="36"/>
      </c>
      <c r="L183" s="17">
        <f t="shared" si="43"/>
        <v>0</v>
      </c>
      <c r="M183" s="17">
        <f t="shared" si="44"/>
        <v>1</v>
      </c>
      <c r="N183" s="17">
        <f t="shared" si="42"/>
        <v>0</v>
      </c>
      <c r="O183" s="28">
        <f t="shared" si="37"/>
        <v>1</v>
      </c>
      <c r="P183" s="17" t="str">
        <f>LEFT(A183,2)</f>
        <v>ME</v>
      </c>
      <c r="Q183" s="16">
        <f t="shared" si="41"/>
        <v>2</v>
      </c>
      <c r="R183" s="16">
        <f t="shared" si="38"/>
        <v>23</v>
      </c>
    </row>
    <row r="184" spans="1:18" ht="12.75">
      <c r="A184" s="13" t="s">
        <v>181</v>
      </c>
      <c r="B184" s="12" t="s">
        <v>410</v>
      </c>
      <c r="C184" s="13" t="s">
        <v>19</v>
      </c>
      <c r="D184" s="12">
        <v>2</v>
      </c>
      <c r="E184" s="12" t="s">
        <v>8</v>
      </c>
      <c r="F184" s="13">
        <v>608</v>
      </c>
      <c r="G184" s="13">
        <f t="shared" si="10"/>
        <v>6</v>
      </c>
      <c r="H184" s="13">
        <f t="shared" si="39"/>
        <v>8</v>
      </c>
      <c r="I184" s="16" t="e">
        <f>IF(LEFT(E184,1)="H",VLOOKUP(G184,$AE$3:$AF$10,2),0)</f>
        <v>#N/A</v>
      </c>
      <c r="J184" s="13">
        <f t="shared" si="45"/>
        <v>1</v>
      </c>
      <c r="K184" s="16">
        <f t="shared" si="36"/>
      </c>
      <c r="L184" s="17">
        <f t="shared" si="43"/>
        <v>0</v>
      </c>
      <c r="M184" s="17">
        <f t="shared" si="44"/>
        <v>1</v>
      </c>
      <c r="N184" s="17">
        <f t="shared" si="42"/>
        <v>0</v>
      </c>
      <c r="O184" s="28">
        <f t="shared" si="37"/>
        <v>1</v>
      </c>
      <c r="P184" s="17" t="str">
        <f t="shared" si="46"/>
        <v>ME</v>
      </c>
      <c r="Q184" s="16">
        <f t="shared" si="41"/>
        <v>3</v>
      </c>
      <c r="R184" s="16">
        <f t="shared" si="38"/>
        <v>37</v>
      </c>
    </row>
    <row r="185" spans="1:18" ht="12.75">
      <c r="A185" s="13" t="s">
        <v>218</v>
      </c>
      <c r="B185" s="12" t="s">
        <v>410</v>
      </c>
      <c r="C185" s="13" t="s">
        <v>224</v>
      </c>
      <c r="D185" s="12">
        <v>1</v>
      </c>
      <c r="E185" s="12" t="s">
        <v>79</v>
      </c>
      <c r="F185" s="13">
        <v>518</v>
      </c>
      <c r="G185" s="13">
        <f t="shared" si="10"/>
        <v>5</v>
      </c>
      <c r="H185" s="13">
        <f t="shared" si="39"/>
        <v>18</v>
      </c>
      <c r="I185" s="16" t="e">
        <f>IF(LEFT(E185,1)="H",VLOOKUP(G185,$AE$3:$AF$10,2),0)</f>
        <v>#N/A</v>
      </c>
      <c r="J185" s="13">
        <f t="shared" si="45"/>
        <v>2</v>
      </c>
      <c r="K185" s="16" t="str">
        <f t="shared" si="36"/>
        <v>1/4</v>
      </c>
      <c r="L185" s="17">
        <f t="shared" si="43"/>
        <v>0</v>
      </c>
      <c r="M185" s="17">
        <f t="shared" si="44"/>
        <v>1</v>
      </c>
      <c r="N185" s="17">
        <f t="shared" si="42"/>
        <v>0</v>
      </c>
      <c r="O185" s="28">
        <f t="shared" si="37"/>
        <v>2.25</v>
      </c>
      <c r="P185" s="17" t="str">
        <f t="shared" si="46"/>
        <v>MF</v>
      </c>
      <c r="Q185" s="16">
        <f t="shared" si="41"/>
        <v>7</v>
      </c>
      <c r="R185" s="16">
        <f t="shared" si="38"/>
        <v>6</v>
      </c>
    </row>
    <row r="186" spans="1:18" ht="12.75">
      <c r="A186" s="13" t="s">
        <v>219</v>
      </c>
      <c r="B186" s="12" t="s">
        <v>410</v>
      </c>
      <c r="C186" s="13" t="s">
        <v>224</v>
      </c>
      <c r="D186" s="12">
        <v>8</v>
      </c>
      <c r="E186" s="12" t="s">
        <v>79</v>
      </c>
      <c r="F186" s="13">
        <v>509</v>
      </c>
      <c r="G186" s="13">
        <f t="shared" si="10"/>
        <v>5</v>
      </c>
      <c r="H186" s="13">
        <f t="shared" si="39"/>
        <v>9</v>
      </c>
      <c r="I186" s="16" t="e">
        <f>IF(LEFT(E186,1)="H",VLOOKUP(G186,$AE$3:$AF$10,2),0)</f>
        <v>#N/A</v>
      </c>
      <c r="J186" s="13">
        <f t="shared" si="45"/>
        <v>1</v>
      </c>
      <c r="K186" s="16">
        <f t="shared" si="36"/>
      </c>
      <c r="L186" s="17">
        <f t="shared" si="43"/>
        <v>0</v>
      </c>
      <c r="M186" s="17">
        <f t="shared" si="44"/>
        <v>1</v>
      </c>
      <c r="N186" s="17">
        <f t="shared" si="42"/>
        <v>0</v>
      </c>
      <c r="O186" s="28">
        <f t="shared" si="37"/>
        <v>1.125</v>
      </c>
      <c r="P186" s="17" t="str">
        <f t="shared" si="46"/>
        <v>MF</v>
      </c>
      <c r="Q186" s="16">
        <f t="shared" si="41"/>
        <v>7</v>
      </c>
      <c r="R186" s="16">
        <f t="shared" si="38"/>
        <v>7</v>
      </c>
    </row>
    <row r="187" spans="1:18" ht="12.75">
      <c r="A187" s="13" t="s">
        <v>220</v>
      </c>
      <c r="B187" s="12" t="s">
        <v>410</v>
      </c>
      <c r="C187" s="13" t="s">
        <v>225</v>
      </c>
      <c r="D187" s="12">
        <v>3</v>
      </c>
      <c r="E187" s="12" t="s">
        <v>446</v>
      </c>
      <c r="F187" s="13">
        <v>293008</v>
      </c>
      <c r="G187" s="13">
        <f t="shared" si="10"/>
        <v>2930</v>
      </c>
      <c r="H187" s="13">
        <f t="shared" si="39"/>
        <v>8</v>
      </c>
      <c r="I187" s="16">
        <f>IF(LEFT(E187,1)="H",VLOOKUP(G187,$AE$3:$AF$10,2),0)</f>
        <v>0</v>
      </c>
      <c r="J187" s="13">
        <f t="shared" si="45"/>
        <v>1</v>
      </c>
      <c r="K187" s="16">
        <f t="shared" si="36"/>
      </c>
      <c r="L187" s="17">
        <f t="shared" si="43"/>
        <v>0</v>
      </c>
      <c r="M187" s="17">
        <f t="shared" si="44"/>
        <v>1</v>
      </c>
      <c r="N187" s="17">
        <f t="shared" si="42"/>
        <v>0</v>
      </c>
      <c r="O187" s="28">
        <f t="shared" si="37"/>
        <v>1</v>
      </c>
      <c r="P187" s="17" t="str">
        <f t="shared" si="46"/>
        <v>MF</v>
      </c>
      <c r="Q187" s="16">
        <f t="shared" si="41"/>
        <v>7</v>
      </c>
      <c r="R187" s="16">
        <f t="shared" si="38"/>
        <v>15</v>
      </c>
    </row>
    <row r="188" spans="1:18" ht="12.75">
      <c r="A188" s="13" t="s">
        <v>221</v>
      </c>
      <c r="B188" s="12" t="s">
        <v>410</v>
      </c>
      <c r="C188" s="13" t="s">
        <v>226</v>
      </c>
      <c r="D188" s="12">
        <v>3</v>
      </c>
      <c r="E188" s="12" t="s">
        <v>447</v>
      </c>
      <c r="F188" s="13">
        <v>293008</v>
      </c>
      <c r="G188" s="13">
        <f t="shared" si="10"/>
        <v>2930</v>
      </c>
      <c r="H188" s="13">
        <f t="shared" si="39"/>
        <v>8</v>
      </c>
      <c r="I188" s="16">
        <f>IF(LEFT(E188,1)="H",VLOOKUP(G188,$AE$3:$AF$10,2),0)</f>
        <v>0</v>
      </c>
      <c r="J188" s="13">
        <f t="shared" si="45"/>
        <v>1</v>
      </c>
      <c r="K188" s="16">
        <f aca="true" t="shared" si="47" ref="K188:K234">IF((H188-8*J188)=2,"1/4",IF((H188-8*J188)=3,"3/8",IF((H188-8*J188)=4,"1/2",IF((H188-8*J188)=5,"5/8",IF((H188-8*J188)=6,"3/4",IF((H188-8*J188)=7,"7/8",IF((H188-8*J188)=8,"1","")))))))</f>
      </c>
      <c r="L188" s="17">
        <f t="shared" si="43"/>
        <v>0</v>
      </c>
      <c r="M188" s="17">
        <f t="shared" si="44"/>
        <v>1</v>
      </c>
      <c r="N188" s="17">
        <f t="shared" si="42"/>
        <v>0</v>
      </c>
      <c r="O188" s="28">
        <f t="shared" si="37"/>
        <v>1</v>
      </c>
      <c r="P188" s="17" t="str">
        <f t="shared" si="46"/>
        <v>MF</v>
      </c>
      <c r="Q188" s="16">
        <f t="shared" si="41"/>
        <v>7</v>
      </c>
      <c r="R188" s="16">
        <f t="shared" si="38"/>
        <v>18</v>
      </c>
    </row>
    <row r="189" spans="1:18" ht="12.75">
      <c r="A189" s="13" t="s">
        <v>222</v>
      </c>
      <c r="B189" s="12" t="s">
        <v>410</v>
      </c>
      <c r="C189" s="13" t="s">
        <v>227</v>
      </c>
      <c r="D189" s="12">
        <v>2</v>
      </c>
      <c r="E189" s="12" t="s">
        <v>79</v>
      </c>
      <c r="F189" s="13">
        <v>515</v>
      </c>
      <c r="G189" s="13">
        <f t="shared" si="10"/>
        <v>5</v>
      </c>
      <c r="H189" s="13">
        <f t="shared" si="39"/>
        <v>15</v>
      </c>
      <c r="I189" s="16" t="e">
        <f>IF(LEFT(E189,1)="H",VLOOKUP(G189,$AE$3:$AF$10,2),0)</f>
        <v>#N/A</v>
      </c>
      <c r="J189" s="13">
        <f t="shared" si="45"/>
        <v>1</v>
      </c>
      <c r="K189" s="16" t="str">
        <f t="shared" si="47"/>
        <v>7/8</v>
      </c>
      <c r="L189" s="17">
        <f t="shared" si="43"/>
        <v>0</v>
      </c>
      <c r="M189" s="17">
        <f t="shared" si="44"/>
        <v>1</v>
      </c>
      <c r="N189" s="17">
        <f t="shared" si="42"/>
        <v>0</v>
      </c>
      <c r="O189" s="28">
        <f t="shared" si="37"/>
        <v>1.875</v>
      </c>
      <c r="P189" s="17" t="str">
        <f t="shared" si="46"/>
        <v>MF</v>
      </c>
      <c r="Q189" s="16">
        <f t="shared" si="41"/>
        <v>7</v>
      </c>
      <c r="R189" s="16">
        <f t="shared" si="38"/>
        <v>34</v>
      </c>
    </row>
    <row r="190" spans="1:18" ht="12.75">
      <c r="A190" s="13" t="s">
        <v>223</v>
      </c>
      <c r="B190" s="12" t="s">
        <v>410</v>
      </c>
      <c r="C190" s="13" t="s">
        <v>228</v>
      </c>
      <c r="D190" s="12">
        <v>10</v>
      </c>
      <c r="E190" s="12" t="s">
        <v>79</v>
      </c>
      <c r="F190" s="13">
        <v>512</v>
      </c>
      <c r="G190" s="13">
        <f t="shared" si="10"/>
        <v>5</v>
      </c>
      <c r="H190" s="13">
        <f t="shared" si="39"/>
        <v>12</v>
      </c>
      <c r="I190" s="16" t="e">
        <f>IF(LEFT(E190,1)="H",VLOOKUP(G190,$AE$3:$AF$10,2),0)</f>
        <v>#N/A</v>
      </c>
      <c r="J190" s="13">
        <f t="shared" si="45"/>
        <v>1</v>
      </c>
      <c r="K190" s="16" t="str">
        <f t="shared" si="47"/>
        <v>1/2</v>
      </c>
      <c r="L190" s="17">
        <f t="shared" si="43"/>
        <v>0</v>
      </c>
      <c r="M190" s="17">
        <f t="shared" si="44"/>
        <v>1</v>
      </c>
      <c r="N190" s="17">
        <f t="shared" si="42"/>
        <v>0</v>
      </c>
      <c r="O190" s="28">
        <f t="shared" si="37"/>
        <v>1.5</v>
      </c>
      <c r="P190" s="17" t="str">
        <f t="shared" si="46"/>
        <v>MF</v>
      </c>
      <c r="Q190" s="16">
        <f t="shared" si="41"/>
        <v>7</v>
      </c>
      <c r="R190" s="16">
        <f t="shared" si="38"/>
        <v>35</v>
      </c>
    </row>
    <row r="191" spans="1:18" ht="12.75">
      <c r="A191" s="13" t="s">
        <v>449</v>
      </c>
      <c r="B191" s="12" t="s">
        <v>410</v>
      </c>
      <c r="C191" s="13" t="s">
        <v>20</v>
      </c>
      <c r="D191" s="12">
        <v>1</v>
      </c>
      <c r="E191" s="12" t="s">
        <v>14</v>
      </c>
      <c r="F191" s="13">
        <v>612</v>
      </c>
      <c r="G191" s="13">
        <f t="shared" si="10"/>
        <v>6</v>
      </c>
      <c r="H191" s="13">
        <f t="shared" si="39"/>
        <v>12</v>
      </c>
      <c r="I191" s="16" t="e">
        <f>IF(LEFT(E191,1)="H",VLOOKUP(G191,$AE$3:$AF$10,2),0)</f>
        <v>#N/A</v>
      </c>
      <c r="J191" s="13">
        <f t="shared" si="45"/>
        <v>1</v>
      </c>
      <c r="K191" s="16" t="str">
        <f t="shared" si="47"/>
        <v>1/2</v>
      </c>
      <c r="L191" s="17">
        <f t="shared" si="43"/>
        <v>0</v>
      </c>
      <c r="M191" s="17">
        <f t="shared" si="44"/>
        <v>1</v>
      </c>
      <c r="N191" s="17">
        <f t="shared" si="42"/>
        <v>0</v>
      </c>
      <c r="O191" s="28">
        <f t="shared" si="37"/>
        <v>1.5</v>
      </c>
      <c r="P191" s="17" t="str">
        <f t="shared" si="46"/>
        <v>MF</v>
      </c>
      <c r="Q191" s="16">
        <f t="shared" si="41"/>
        <v>12</v>
      </c>
      <c r="R191" s="16">
        <f t="shared" si="38"/>
        <v>0.38</v>
      </c>
    </row>
    <row r="192" spans="1:18" ht="12.75">
      <c r="A192" s="13" t="s">
        <v>450</v>
      </c>
      <c r="B192" s="12" t="s">
        <v>413</v>
      </c>
      <c r="C192" s="13" t="s">
        <v>20</v>
      </c>
      <c r="D192" s="12">
        <v>4</v>
      </c>
      <c r="E192" s="12" t="s">
        <v>14</v>
      </c>
      <c r="F192" s="13">
        <v>611</v>
      </c>
      <c r="G192" s="13">
        <f t="shared" si="10"/>
        <v>6</v>
      </c>
      <c r="H192" s="13">
        <f t="shared" si="39"/>
        <v>11</v>
      </c>
      <c r="I192" s="16" t="e">
        <f>IF(LEFT(E192,1)="H",VLOOKUP(G192,$AE$3:$AF$10,2),0)</f>
        <v>#N/A</v>
      </c>
      <c r="J192" s="13">
        <f t="shared" si="45"/>
        <v>1</v>
      </c>
      <c r="K192" s="16" t="str">
        <f t="shared" si="47"/>
        <v>3/8</v>
      </c>
      <c r="L192" s="17">
        <f t="shared" si="43"/>
        <v>0</v>
      </c>
      <c r="M192" s="17">
        <f t="shared" si="44"/>
        <v>1</v>
      </c>
      <c r="N192" s="17">
        <f t="shared" si="42"/>
        <v>1</v>
      </c>
      <c r="O192" s="28">
        <f t="shared" si="37"/>
        <v>1.375</v>
      </c>
      <c r="P192" s="17" t="str">
        <f t="shared" si="46"/>
        <v>MF</v>
      </c>
      <c r="Q192" s="16">
        <f t="shared" si="41"/>
        <v>12</v>
      </c>
      <c r="R192" s="16">
        <f t="shared" si="38"/>
        <v>0.39</v>
      </c>
    </row>
    <row r="193" spans="1:18" ht="12.75">
      <c r="A193" s="13" t="s">
        <v>230</v>
      </c>
      <c r="B193" s="12" t="s">
        <v>413</v>
      </c>
      <c r="C193" s="13" t="s">
        <v>462</v>
      </c>
      <c r="D193" s="12">
        <v>8</v>
      </c>
      <c r="E193" s="12" t="s">
        <v>463</v>
      </c>
      <c r="F193" s="13">
        <v>9191</v>
      </c>
      <c r="G193" s="13">
        <f t="shared" si="10"/>
        <v>91</v>
      </c>
      <c r="H193" s="13">
        <f t="shared" si="39"/>
        <v>91</v>
      </c>
      <c r="I193" s="16">
        <f>IF(LEFT(E193,1)="H",VLOOKUP(G193,$AE$3:$AF$10,2),0)</f>
        <v>0</v>
      </c>
      <c r="J193" s="13">
        <f>(INT(H193/8))</f>
        <v>11</v>
      </c>
      <c r="K193" s="16" t="str">
        <f>IF((H193-8*J193)=2,"1/4",IF((H193-8*J193)=3,"3/8",IF((H193-8*J193)=4,"1/2",IF((H193-8*J193)=5,"5/8",IF((H193-8*J193)=6,"3/4",IF((H193-8*J193)=7,"7/8",IF((H193-8*J193)=8,"1","")))))))</f>
        <v>3/8</v>
      </c>
      <c r="L193" s="17">
        <f>IF(B193="b",1,IF(B193="d",1,IF(B193="e",1,0)))</f>
        <v>0</v>
      </c>
      <c r="M193" s="17">
        <f t="shared" si="44"/>
        <v>1</v>
      </c>
      <c r="N193" s="17">
        <f>IF($B193="a",1,IF($B193="b",1,IF($B193="c",1,IF(B193="d",1,0))))</f>
        <v>1</v>
      </c>
      <c r="O193" s="28">
        <f t="shared" si="37"/>
        <v>11.375</v>
      </c>
      <c r="P193" s="17" t="str">
        <f>LEFT(A193,2)</f>
        <v>MF</v>
      </c>
      <c r="Q193" s="16">
        <f t="shared" si="41"/>
        <v>12</v>
      </c>
      <c r="R193" s="16">
        <f>VALUE(RIGHT($A193,LEN($A193)-5))</f>
        <v>35</v>
      </c>
    </row>
    <row r="194" spans="1:18" ht="12.75">
      <c r="A194" s="13" t="s">
        <v>217</v>
      </c>
      <c r="B194" s="12" t="s">
        <v>413</v>
      </c>
      <c r="C194" s="13" t="s">
        <v>451</v>
      </c>
      <c r="D194" s="12">
        <v>2</v>
      </c>
      <c r="E194" s="12" t="s">
        <v>448</v>
      </c>
      <c r="F194" s="13">
        <v>6536</v>
      </c>
      <c r="G194" s="13">
        <f t="shared" si="10"/>
        <v>65</v>
      </c>
      <c r="H194" s="13">
        <f t="shared" si="39"/>
        <v>36</v>
      </c>
      <c r="I194" s="16">
        <f>IF(LEFT(E194,1)="H",VLOOKUP(G194,$AE$3:$AF$10,2),0)</f>
        <v>0</v>
      </c>
      <c r="J194" s="13">
        <f t="shared" si="45"/>
        <v>4</v>
      </c>
      <c r="K194" s="16" t="str">
        <f t="shared" si="47"/>
        <v>1/2</v>
      </c>
      <c r="L194" s="17">
        <f t="shared" si="43"/>
        <v>0</v>
      </c>
      <c r="M194" s="17">
        <f t="shared" si="44"/>
        <v>1</v>
      </c>
      <c r="N194" s="17">
        <f t="shared" si="42"/>
        <v>1</v>
      </c>
      <c r="O194" s="28">
        <f t="shared" si="37"/>
        <v>4.5</v>
      </c>
      <c r="P194" s="17" t="str">
        <f t="shared" si="46"/>
        <v>MF</v>
      </c>
      <c r="Q194" s="16">
        <f t="shared" si="41"/>
        <v>12</v>
      </c>
      <c r="R194" s="16">
        <f>VALUE(RIGHT($A194,LEN($A194)-5))</f>
        <v>40</v>
      </c>
    </row>
    <row r="195" spans="1:18" ht="12.75">
      <c r="A195" s="13" t="s">
        <v>231</v>
      </c>
      <c r="B195" s="12" t="s">
        <v>413</v>
      </c>
      <c r="C195" s="13" t="s">
        <v>233</v>
      </c>
      <c r="D195" s="12">
        <v>3</v>
      </c>
      <c r="E195" s="12" t="s">
        <v>461</v>
      </c>
      <c r="F195" s="13">
        <v>7292</v>
      </c>
      <c r="G195" s="13">
        <f t="shared" si="10"/>
        <v>72</v>
      </c>
      <c r="H195" s="13">
        <f t="shared" si="39"/>
        <v>92</v>
      </c>
      <c r="I195" s="16">
        <f>IF(LEFT(E195,1)="H",VLOOKUP(G195,$AE$3:$AF$10,2),0)</f>
        <v>0</v>
      </c>
      <c r="J195" s="13">
        <f t="shared" si="45"/>
        <v>11</v>
      </c>
      <c r="K195" s="16" t="str">
        <f t="shared" si="47"/>
        <v>1/2</v>
      </c>
      <c r="L195" s="17">
        <f t="shared" si="43"/>
        <v>0</v>
      </c>
      <c r="M195" s="17">
        <f t="shared" si="44"/>
        <v>1</v>
      </c>
      <c r="N195" s="17">
        <f t="shared" si="42"/>
        <v>1</v>
      </c>
      <c r="O195" s="28">
        <f t="shared" si="37"/>
        <v>11.5</v>
      </c>
      <c r="P195" s="17" t="str">
        <f t="shared" si="46"/>
        <v>MF</v>
      </c>
      <c r="Q195" s="16">
        <f t="shared" si="41"/>
        <v>13</v>
      </c>
      <c r="R195" s="16">
        <f>VALUE(RIGHT($A195,LEN($A195)-5))</f>
        <v>16</v>
      </c>
    </row>
    <row r="196" spans="1:18" ht="12.75">
      <c r="A196" s="13" t="s">
        <v>452</v>
      </c>
      <c r="B196" s="12" t="s">
        <v>413</v>
      </c>
      <c r="C196" s="13" t="s">
        <v>233</v>
      </c>
      <c r="D196" s="12">
        <v>1</v>
      </c>
      <c r="E196" s="12" t="s">
        <v>453</v>
      </c>
      <c r="F196" s="13">
        <v>11006</v>
      </c>
      <c r="G196" s="13">
        <f t="shared" si="10"/>
        <v>110</v>
      </c>
      <c r="H196" s="13">
        <f t="shared" si="39"/>
        <v>6</v>
      </c>
      <c r="I196" s="16">
        <f>IF(LEFT(E196,1)="H",VLOOKUP(G196,$AE$3:$AF$10,2),0)</f>
        <v>0</v>
      </c>
      <c r="J196" s="13">
        <f>(INT(H196/8))</f>
        <v>0</v>
      </c>
      <c r="K196" s="16" t="str">
        <f t="shared" si="47"/>
        <v>3/4</v>
      </c>
      <c r="L196" s="17">
        <f t="shared" si="43"/>
        <v>0</v>
      </c>
      <c r="M196" s="17">
        <f t="shared" si="44"/>
        <v>1</v>
      </c>
      <c r="N196" s="17">
        <f t="shared" si="42"/>
        <v>1</v>
      </c>
      <c r="O196" s="28">
        <f t="shared" si="37"/>
        <v>0.75</v>
      </c>
      <c r="P196" s="17" t="str">
        <f>LEFT(A196,2)</f>
        <v>MF</v>
      </c>
      <c r="Q196" s="16">
        <f t="shared" si="41"/>
        <v>13</v>
      </c>
      <c r="R196" s="16">
        <f>VALUE(RIGHT($A196,LEN($A196)-5))</f>
        <v>17</v>
      </c>
    </row>
    <row r="197" spans="1:18" ht="12.75">
      <c r="A197" s="13" t="s">
        <v>232</v>
      </c>
      <c r="B197" s="12" t="s">
        <v>413</v>
      </c>
      <c r="C197" s="13" t="s">
        <v>233</v>
      </c>
      <c r="D197" s="12">
        <v>2</v>
      </c>
      <c r="E197" s="12" t="s">
        <v>454</v>
      </c>
      <c r="F197" s="13"/>
      <c r="G197" s="13">
        <f t="shared" si="10"/>
        <v>0</v>
      </c>
      <c r="H197" s="13">
        <f t="shared" si="39"/>
        <v>0</v>
      </c>
      <c r="I197" s="16">
        <f>IF(LEFT(E197,1)="H",VLOOKUP(G197,$AE$3:$AF$10,2),0)</f>
        <v>0</v>
      </c>
      <c r="J197" s="13">
        <f>(INT(H197/8))</f>
        <v>0</v>
      </c>
      <c r="K197" s="16">
        <f>IF((H197-8*J197)=2,"1/4",IF((H197-8*J197)=3,"3/8",IF((H197-8*J197)=4,"1/2",IF((H197-8*J197)=5,"5/8",IF((H197-8*J197)=6,"3/4",IF((H197-8*J197)=7,"7/8",IF((H197-8*J197)=8,"1","")))))))</f>
      </c>
      <c r="L197" s="17">
        <f>IF(B197="b",1,IF(B197="d",1,IF(B197="e",1,0)))</f>
        <v>0</v>
      </c>
      <c r="M197" s="17">
        <f t="shared" si="44"/>
        <v>1</v>
      </c>
      <c r="N197" s="17">
        <f>IF($B197="a",1,IF($B197="b",1,IF($B197="c",1,IF(B197="d",1,0))))</f>
        <v>1</v>
      </c>
      <c r="O197" s="28">
        <f t="shared" si="37"/>
        <v>0</v>
      </c>
      <c r="P197" s="17" t="str">
        <f>LEFT(A197,2)</f>
        <v>MF</v>
      </c>
      <c r="Q197" s="16">
        <f t="shared" si="41"/>
        <v>13</v>
      </c>
      <c r="R197" s="16">
        <f>VALUE(RIGHT($A197,LEN($A197)-5))</f>
        <v>18</v>
      </c>
    </row>
    <row r="198" spans="1:18" ht="12.75">
      <c r="A198" s="13" t="s">
        <v>234</v>
      </c>
      <c r="B198" s="12" t="s">
        <v>411</v>
      </c>
      <c r="C198" s="13" t="s">
        <v>459</v>
      </c>
      <c r="D198" s="12">
        <v>4</v>
      </c>
      <c r="E198" s="12" t="s">
        <v>455</v>
      </c>
      <c r="F198" s="13">
        <v>207718</v>
      </c>
      <c r="G198" s="13">
        <f t="shared" si="10"/>
        <v>2077</v>
      </c>
      <c r="H198" s="13">
        <f t="shared" si="39"/>
        <v>18</v>
      </c>
      <c r="I198" s="16">
        <f>IF(LEFT(E198,1)="H",VLOOKUP(G198,$AE$3:$AF$10,2),0)</f>
        <v>0</v>
      </c>
      <c r="J198" s="13">
        <f t="shared" si="45"/>
        <v>2</v>
      </c>
      <c r="K198" s="16" t="str">
        <f t="shared" si="47"/>
        <v>1/4</v>
      </c>
      <c r="L198" s="17">
        <f t="shared" si="43"/>
        <v>0</v>
      </c>
      <c r="M198" s="17">
        <f t="shared" si="44"/>
        <v>0</v>
      </c>
      <c r="N198" s="17">
        <f t="shared" si="42"/>
        <v>0</v>
      </c>
      <c r="O198" s="28">
        <f t="shared" si="37"/>
        <v>2.25</v>
      </c>
      <c r="P198" s="17" t="str">
        <f t="shared" si="46"/>
        <v>MG</v>
      </c>
      <c r="Q198" s="16">
        <f t="shared" si="41"/>
        <v>1</v>
      </c>
      <c r="R198" s="16">
        <f>VALUE(RIGHT($A198,LEN($A198)-4))</f>
        <v>14</v>
      </c>
    </row>
    <row r="199" spans="1:18" ht="12.75">
      <c r="A199" s="13" t="s">
        <v>457</v>
      </c>
      <c r="B199" s="12" t="s">
        <v>411</v>
      </c>
      <c r="C199" s="13" t="s">
        <v>458</v>
      </c>
      <c r="D199" s="12">
        <v>4</v>
      </c>
      <c r="E199" s="12" t="s">
        <v>460</v>
      </c>
      <c r="F199" s="13">
        <v>203786</v>
      </c>
      <c r="G199" s="13">
        <f t="shared" si="10"/>
        <v>2037</v>
      </c>
      <c r="H199" s="13">
        <f t="shared" si="39"/>
        <v>86</v>
      </c>
      <c r="I199" s="16">
        <f>IF(LEFT(E199,1)="H",VLOOKUP(G199,$AE$3:$AF$10,2),0)</f>
        <v>0</v>
      </c>
      <c r="J199" s="13">
        <f>(INT(H199/8))</f>
        <v>10</v>
      </c>
      <c r="K199" s="16" t="str">
        <f>IF((H199-8*J199)=2,"1/4",IF((H199-8*J199)=3,"3/8",IF((H199-8*J199)=4,"1/2",IF((H199-8*J199)=5,"5/8",IF((H199-8*J199)=6,"3/4",IF((H199-8*J199)=7,"7/8",IF((H199-8*J199)=8,"1","")))))))</f>
        <v>3/4</v>
      </c>
      <c r="L199" s="17">
        <f>IF(B199="b",1,IF(B199="d",1,IF(B199="e",1,0)))</f>
        <v>0</v>
      </c>
      <c r="M199" s="17">
        <f t="shared" si="44"/>
        <v>0</v>
      </c>
      <c r="N199" s="17">
        <f>IF($B199="a",1,IF($B199="b",1,IF($B199="c",1,IF(B199="d",1,0))))</f>
        <v>0</v>
      </c>
      <c r="O199" s="28">
        <f t="shared" si="37"/>
        <v>10.75</v>
      </c>
      <c r="P199" s="17" t="str">
        <f>LEFT(A199,2)</f>
        <v>MG</v>
      </c>
      <c r="Q199" s="16">
        <f t="shared" si="41"/>
        <v>1</v>
      </c>
      <c r="R199" s="16">
        <f>VALUE(RIGHT($A199,LEN($A199)-4))</f>
        <v>16</v>
      </c>
    </row>
    <row r="200" spans="1:18" ht="12.75">
      <c r="A200" s="13" t="s">
        <v>235</v>
      </c>
      <c r="B200" s="12" t="s">
        <v>411</v>
      </c>
      <c r="C200" s="13" t="s">
        <v>236</v>
      </c>
      <c r="D200" s="12">
        <v>4</v>
      </c>
      <c r="E200" s="12" t="s">
        <v>456</v>
      </c>
      <c r="F200" s="13">
        <v>14747</v>
      </c>
      <c r="G200" s="13">
        <f t="shared" si="10"/>
        <v>147</v>
      </c>
      <c r="H200" s="13">
        <f t="shared" si="39"/>
        <v>47</v>
      </c>
      <c r="I200" s="16">
        <f>IF(LEFT(E200,1)="H",VLOOKUP(G200,$AE$3:$AF$10,2),0)</f>
        <v>0</v>
      </c>
      <c r="J200" s="13">
        <f t="shared" si="45"/>
        <v>5</v>
      </c>
      <c r="K200" s="16" t="str">
        <f t="shared" si="47"/>
        <v>7/8</v>
      </c>
      <c r="L200" s="17">
        <f t="shared" si="43"/>
        <v>0</v>
      </c>
      <c r="M200" s="17">
        <f t="shared" si="44"/>
        <v>0</v>
      </c>
      <c r="N200" s="17">
        <f t="shared" si="42"/>
        <v>0</v>
      </c>
      <c r="O200" s="28">
        <f t="shared" si="37"/>
        <v>5.875</v>
      </c>
      <c r="P200" s="17" t="str">
        <f t="shared" si="46"/>
        <v>MG</v>
      </c>
      <c r="Q200" s="16">
        <f t="shared" si="41"/>
        <v>1</v>
      </c>
      <c r="R200" s="16">
        <f>VALUE(RIGHT($A200,LEN($A200)-4))</f>
        <v>19</v>
      </c>
    </row>
    <row r="201" spans="1:18" ht="12.75">
      <c r="A201" s="13" t="s">
        <v>465</v>
      </c>
      <c r="B201" s="12" t="s">
        <v>413</v>
      </c>
      <c r="C201" s="13" t="s">
        <v>505</v>
      </c>
      <c r="D201" s="12">
        <v>12</v>
      </c>
      <c r="E201" s="12" t="s">
        <v>466</v>
      </c>
      <c r="F201" s="13"/>
      <c r="G201" s="13"/>
      <c r="H201" s="13"/>
      <c r="I201" s="16">
        <f>IF(LEFT(E201,1)="H",VLOOKUP(G201,$AE$3:$AF$10,2),0)</f>
        <v>0</v>
      </c>
      <c r="J201" s="13"/>
      <c r="K201" s="16"/>
      <c r="L201" s="17">
        <f t="shared" si="43"/>
        <v>0</v>
      </c>
      <c r="M201" s="17">
        <f t="shared" si="44"/>
        <v>1</v>
      </c>
      <c r="N201" s="17">
        <f t="shared" si="42"/>
        <v>1</v>
      </c>
      <c r="O201" s="28"/>
      <c r="P201" s="17" t="str">
        <f t="shared" si="46"/>
        <v>MH</v>
      </c>
      <c r="Q201" s="16">
        <f t="shared" si="41"/>
        <v>1</v>
      </c>
      <c r="R201" s="16"/>
    </row>
    <row r="202" spans="1:18" ht="12.75">
      <c r="A202" s="13" t="s">
        <v>238</v>
      </c>
      <c r="B202" s="12"/>
      <c r="C202" s="13" t="s">
        <v>229</v>
      </c>
      <c r="D202" s="12">
        <v>2</v>
      </c>
      <c r="E202" s="12" t="s">
        <v>242</v>
      </c>
      <c r="F202" s="13">
        <v>408</v>
      </c>
      <c r="G202" s="13">
        <f t="shared" si="10"/>
        <v>4</v>
      </c>
      <c r="H202" s="13">
        <f aca="true" t="shared" si="48" ref="H202:H238">F202-G202*100</f>
        <v>8</v>
      </c>
      <c r="I202" s="16">
        <f>IF(LEFT(E202,1)="H",VLOOKUP(G202,$AE$3:$AF$10,2),0)</f>
        <v>0</v>
      </c>
      <c r="J202" s="13">
        <f t="shared" si="45"/>
        <v>1</v>
      </c>
      <c r="K202" s="16">
        <f t="shared" si="47"/>
      </c>
      <c r="L202" s="17">
        <f t="shared" si="43"/>
        <v>0</v>
      </c>
      <c r="M202" s="17">
        <f t="shared" si="44"/>
        <v>0</v>
      </c>
      <c r="N202" s="17">
        <f t="shared" si="42"/>
        <v>0</v>
      </c>
      <c r="O202" s="28">
        <f aca="true" t="shared" si="49" ref="O202:O248">H202/8</f>
        <v>1</v>
      </c>
      <c r="P202" s="17" t="str">
        <f t="shared" si="46"/>
        <v>MH</v>
      </c>
      <c r="Q202" s="16">
        <f t="shared" si="41"/>
        <v>2</v>
      </c>
      <c r="R202" s="16">
        <f aca="true" t="shared" si="50" ref="R202:R248">VALUE(RIGHT($A202,LEN($A202)-4))</f>
        <v>43</v>
      </c>
    </row>
    <row r="203" spans="1:18" ht="12.75">
      <c r="A203" s="13" t="s">
        <v>237</v>
      </c>
      <c r="B203" s="12"/>
      <c r="C203" s="13" t="s">
        <v>243</v>
      </c>
      <c r="D203" s="12">
        <v>10</v>
      </c>
      <c r="E203" s="12" t="s">
        <v>464</v>
      </c>
      <c r="F203" s="13">
        <v>201192</v>
      </c>
      <c r="G203" s="13">
        <f t="shared" si="10"/>
        <v>2011</v>
      </c>
      <c r="H203" s="13">
        <f t="shared" si="48"/>
        <v>92</v>
      </c>
      <c r="I203" s="16">
        <f>IF(LEFT(E203,1)="H",VLOOKUP(G203,$AE$3:$AF$10,2),0)</f>
        <v>0</v>
      </c>
      <c r="J203" s="13">
        <f t="shared" si="45"/>
        <v>11</v>
      </c>
      <c r="K203" s="16" t="str">
        <f t="shared" si="47"/>
        <v>1/2</v>
      </c>
      <c r="L203" s="17">
        <f t="shared" si="43"/>
        <v>0</v>
      </c>
      <c r="M203" s="17">
        <f t="shared" si="44"/>
        <v>0</v>
      </c>
      <c r="N203" s="17">
        <f t="shared" si="42"/>
        <v>0</v>
      </c>
      <c r="O203" s="28">
        <f t="shared" si="49"/>
        <v>11.5</v>
      </c>
      <c r="P203" s="17" t="str">
        <f t="shared" si="46"/>
        <v>MH</v>
      </c>
      <c r="Q203" s="16">
        <f aca="true" t="shared" si="51" ref="Q203:Q254">INT(VALUE(RIGHT($A203,LEN($A203)-2)))</f>
        <v>2</v>
      </c>
      <c r="R203" s="16">
        <f t="shared" si="50"/>
        <v>49</v>
      </c>
    </row>
    <row r="204" spans="1:18" ht="12.75">
      <c r="A204" s="13" t="s">
        <v>239</v>
      </c>
      <c r="B204" s="12" t="s">
        <v>414</v>
      </c>
      <c r="C204" s="13" t="s">
        <v>244</v>
      </c>
      <c r="D204" s="12">
        <v>8</v>
      </c>
      <c r="E204" s="12" t="s">
        <v>455</v>
      </c>
      <c r="F204" s="13">
        <v>294463</v>
      </c>
      <c r="G204" s="13">
        <f t="shared" si="10"/>
        <v>2944</v>
      </c>
      <c r="H204" s="13">
        <f t="shared" si="48"/>
        <v>63</v>
      </c>
      <c r="I204" s="16">
        <f>IF(LEFT(E204,1)="H",VLOOKUP(G204,$AE$3:$AF$10,2),0)</f>
        <v>0</v>
      </c>
      <c r="J204" s="13">
        <f aca="true" t="shared" si="52" ref="J204:J238">(INT(H204/8))</f>
        <v>7</v>
      </c>
      <c r="K204" s="16" t="str">
        <f t="shared" si="47"/>
        <v>7/8</v>
      </c>
      <c r="L204" s="17">
        <f t="shared" si="43"/>
        <v>0</v>
      </c>
      <c r="M204" s="17">
        <f t="shared" si="44"/>
        <v>0</v>
      </c>
      <c r="N204" s="17">
        <f t="shared" si="42"/>
        <v>1</v>
      </c>
      <c r="O204" s="28">
        <f t="shared" si="49"/>
        <v>7.875</v>
      </c>
      <c r="P204" s="17" t="str">
        <f aca="true" t="shared" si="53" ref="P204:P238">LEFT(A204,2)</f>
        <v>MH</v>
      </c>
      <c r="Q204" s="16">
        <f t="shared" si="51"/>
        <v>3</v>
      </c>
      <c r="R204" s="16">
        <f t="shared" si="50"/>
        <v>3</v>
      </c>
    </row>
    <row r="205" spans="1:18" ht="12.75">
      <c r="A205" s="13" t="s">
        <v>506</v>
      </c>
      <c r="B205" s="12" t="s">
        <v>414</v>
      </c>
      <c r="C205" s="13" t="s">
        <v>507</v>
      </c>
      <c r="D205" s="12">
        <v>4</v>
      </c>
      <c r="E205" s="12" t="s">
        <v>151</v>
      </c>
      <c r="F205" s="13">
        <v>205</v>
      </c>
      <c r="G205" s="13">
        <f t="shared" si="10"/>
        <v>2</v>
      </c>
      <c r="H205" s="13">
        <f>F205-G205*100</f>
        <v>5</v>
      </c>
      <c r="I205" s="16">
        <f>IF(LEFT(E205,1)="H",VLOOKUP(G205,$AE$3:$AF$10,2),0)</f>
        <v>0</v>
      </c>
      <c r="J205" s="13">
        <f>(INT(H205/8))</f>
        <v>0</v>
      </c>
      <c r="K205" s="16" t="str">
        <f>IF((H205-8*J205)=2,"1/4",IF((H205-8*J205)=3,"3/8",IF((H205-8*J205)=4,"1/2",IF((H205-8*J205)=5,"5/8",IF((H205-8*J205)=6,"3/4",IF((H205-8*J205)=7,"7/8",IF((H205-8*J205)=8,"1","")))))))</f>
        <v>5/8</v>
      </c>
      <c r="L205" s="17">
        <f>IF(B205="b",1,IF(B205="d",1,IF(B205="e",1,0)))</f>
        <v>0</v>
      </c>
      <c r="M205" s="17">
        <f t="shared" si="44"/>
        <v>0</v>
      </c>
      <c r="N205" s="17">
        <f>IF($B205="a",1,IF($B205="b",1,IF($B205="c",1,IF(B205="d",1,0))))</f>
        <v>1</v>
      </c>
      <c r="O205" s="28">
        <f>H205/8</f>
        <v>0.625</v>
      </c>
      <c r="P205" s="17" t="str">
        <f>LEFT(A205,2)</f>
        <v>MH</v>
      </c>
      <c r="Q205" s="16">
        <f t="shared" si="51"/>
        <v>3</v>
      </c>
      <c r="R205" s="16">
        <f t="shared" si="50"/>
        <v>6</v>
      </c>
    </row>
    <row r="206" spans="1:18" ht="12.75">
      <c r="A206" s="13" t="s">
        <v>508</v>
      </c>
      <c r="B206" s="12" t="s">
        <v>413</v>
      </c>
      <c r="C206" s="13" t="s">
        <v>509</v>
      </c>
      <c r="D206" s="12">
        <v>4</v>
      </c>
      <c r="E206" s="12" t="s">
        <v>151</v>
      </c>
      <c r="F206" s="13">
        <v>106</v>
      </c>
      <c r="G206" s="13">
        <f t="shared" si="10"/>
        <v>1</v>
      </c>
      <c r="H206" s="13">
        <f>F206-G206*100</f>
        <v>6</v>
      </c>
      <c r="I206" s="16">
        <f>IF(LEFT(E206,1)="H",VLOOKUP(G206,$AE$3:$AF$10,2),0)</f>
        <v>0</v>
      </c>
      <c r="J206" s="13">
        <f>(INT(H206/8))</f>
        <v>0</v>
      </c>
      <c r="K206" s="16" t="str">
        <f>IF((H206-8*J206)=2,"1/4",IF((H206-8*J206)=3,"3/8",IF((H206-8*J206)=4,"1/2",IF((H206-8*J206)=5,"5/8",IF((H206-8*J206)=6,"3/4",IF((H206-8*J206)=7,"7/8",IF((H206-8*J206)=8,"1","")))))))</f>
        <v>3/4</v>
      </c>
      <c r="L206" s="17">
        <f>IF(B206="b",1,IF(B206="d",1,IF(B206="e",1,0)))</f>
        <v>0</v>
      </c>
      <c r="M206" s="17">
        <f t="shared" si="44"/>
        <v>1</v>
      </c>
      <c r="N206" s="17">
        <f>IF($B206="a",1,IF($B206="b",1,IF($B206="c",1,IF(B206="d",1,0))))</f>
        <v>1</v>
      </c>
      <c r="O206" s="28">
        <f>H206/8</f>
        <v>0.75</v>
      </c>
      <c r="P206" s="17" t="str">
        <f>LEFT(A206,2)</f>
        <v>MH</v>
      </c>
      <c r="Q206" s="16">
        <f t="shared" si="51"/>
        <v>3</v>
      </c>
      <c r="R206" s="16">
        <f t="shared" si="50"/>
        <v>15</v>
      </c>
    </row>
    <row r="207" spans="1:18" ht="12.75">
      <c r="A207" s="13" t="s">
        <v>467</v>
      </c>
      <c r="B207" s="12"/>
      <c r="C207" s="13" t="s">
        <v>245</v>
      </c>
      <c r="D207" s="12">
        <v>4</v>
      </c>
      <c r="E207" s="12" t="s">
        <v>242</v>
      </c>
      <c r="F207" s="13">
        <v>414</v>
      </c>
      <c r="G207" s="13">
        <f t="shared" si="10"/>
        <v>4</v>
      </c>
      <c r="H207" s="13">
        <f t="shared" si="48"/>
        <v>14</v>
      </c>
      <c r="I207" s="16">
        <f>IF(LEFT(E207,1)="H",VLOOKUP(G207,$AE$3:$AF$10,2),0)</f>
        <v>0</v>
      </c>
      <c r="J207" s="13">
        <f t="shared" si="52"/>
        <v>1</v>
      </c>
      <c r="K207" s="16" t="str">
        <f t="shared" si="47"/>
        <v>3/4</v>
      </c>
      <c r="L207" s="17">
        <f t="shared" si="43"/>
        <v>0</v>
      </c>
      <c r="M207" s="17">
        <f t="shared" si="44"/>
        <v>0</v>
      </c>
      <c r="N207" s="17">
        <f t="shared" si="42"/>
        <v>0</v>
      </c>
      <c r="O207" s="28">
        <f t="shared" si="49"/>
        <v>1.75</v>
      </c>
      <c r="P207" s="17" t="str">
        <f t="shared" si="53"/>
        <v>MH</v>
      </c>
      <c r="Q207" s="16">
        <f t="shared" si="51"/>
        <v>3</v>
      </c>
      <c r="R207" s="16">
        <f t="shared" si="50"/>
        <v>31</v>
      </c>
    </row>
    <row r="208" spans="1:18" ht="12.75">
      <c r="A208" s="13" t="s">
        <v>240</v>
      </c>
      <c r="B208" s="12" t="s">
        <v>413</v>
      </c>
      <c r="C208" s="13" t="s">
        <v>246</v>
      </c>
      <c r="D208" s="12">
        <v>2</v>
      </c>
      <c r="E208" s="12" t="s">
        <v>468</v>
      </c>
      <c r="F208" s="13">
        <v>26187</v>
      </c>
      <c r="G208" s="13">
        <f t="shared" si="10"/>
        <v>261</v>
      </c>
      <c r="H208" s="13">
        <f t="shared" si="48"/>
        <v>87</v>
      </c>
      <c r="I208" s="16">
        <f>IF(LEFT(E208,1)="H",VLOOKUP(G208,$AE$3:$AF$10,2),0)</f>
        <v>0</v>
      </c>
      <c r="J208" s="13">
        <f t="shared" si="52"/>
        <v>10</v>
      </c>
      <c r="K208" s="16" t="str">
        <f t="shared" si="47"/>
        <v>7/8</v>
      </c>
      <c r="L208" s="17">
        <f t="shared" si="43"/>
        <v>0</v>
      </c>
      <c r="M208" s="17">
        <f t="shared" si="44"/>
        <v>1</v>
      </c>
      <c r="N208" s="17">
        <f t="shared" si="42"/>
        <v>1</v>
      </c>
      <c r="O208" s="28">
        <f t="shared" si="49"/>
        <v>10.875</v>
      </c>
      <c r="P208" s="17" t="str">
        <f t="shared" si="53"/>
        <v>MH</v>
      </c>
      <c r="Q208" s="16">
        <f t="shared" si="51"/>
        <v>5</v>
      </c>
      <c r="R208" s="16">
        <f t="shared" si="50"/>
        <v>24</v>
      </c>
    </row>
    <row r="209" spans="1:18" ht="12.75">
      <c r="A209" s="13" t="s">
        <v>183</v>
      </c>
      <c r="B209" s="12" t="s">
        <v>410</v>
      </c>
      <c r="C209" s="13" t="s">
        <v>22</v>
      </c>
      <c r="D209" s="12">
        <v>4</v>
      </c>
      <c r="E209" s="12" t="s">
        <v>8</v>
      </c>
      <c r="F209" s="13">
        <v>405</v>
      </c>
      <c r="G209" s="13">
        <f t="shared" si="10"/>
        <v>4</v>
      </c>
      <c r="H209" s="13">
        <f t="shared" si="48"/>
        <v>5</v>
      </c>
      <c r="I209" s="16" t="e">
        <f>IF(LEFT(E209,1)="H",VLOOKUP(G209,$AE$3:$AF$10,2),0)</f>
        <v>#N/A</v>
      </c>
      <c r="J209" s="13">
        <f t="shared" si="52"/>
        <v>0</v>
      </c>
      <c r="K209" s="16" t="str">
        <f t="shared" si="47"/>
        <v>5/8</v>
      </c>
      <c r="L209" s="17">
        <f t="shared" si="43"/>
        <v>0</v>
      </c>
      <c r="M209" s="17">
        <f t="shared" si="44"/>
        <v>1</v>
      </c>
      <c r="N209" s="17">
        <f t="shared" si="42"/>
        <v>0</v>
      </c>
      <c r="O209" s="28">
        <f t="shared" si="49"/>
        <v>0.625</v>
      </c>
      <c r="P209" s="17" t="str">
        <f t="shared" si="53"/>
        <v>MH</v>
      </c>
      <c r="Q209" s="16">
        <f t="shared" si="51"/>
        <v>5</v>
      </c>
      <c r="R209" s="16">
        <f t="shared" si="50"/>
        <v>28</v>
      </c>
    </row>
    <row r="210" spans="1:18" ht="12.75">
      <c r="A210" s="13" t="s">
        <v>182</v>
      </c>
      <c r="B210" s="12" t="s">
        <v>407</v>
      </c>
      <c r="C210" s="13" t="s">
        <v>21</v>
      </c>
      <c r="D210" s="12">
        <v>4</v>
      </c>
      <c r="E210" s="12" t="s">
        <v>8</v>
      </c>
      <c r="F210" s="13">
        <v>404</v>
      </c>
      <c r="G210" s="13">
        <f t="shared" si="10"/>
        <v>4</v>
      </c>
      <c r="H210" s="13">
        <f t="shared" si="48"/>
        <v>4</v>
      </c>
      <c r="I210" s="16" t="e">
        <f>IF(LEFT(E210,1)="H",VLOOKUP(G210,$AE$3:$AF$10,2),0)</f>
        <v>#N/A</v>
      </c>
      <c r="J210" s="13">
        <f t="shared" si="52"/>
        <v>0</v>
      </c>
      <c r="K210" s="16" t="str">
        <f t="shared" si="47"/>
        <v>1/2</v>
      </c>
      <c r="L210" s="17">
        <f t="shared" si="43"/>
        <v>1</v>
      </c>
      <c r="M210" s="17">
        <f t="shared" si="44"/>
        <v>1</v>
      </c>
      <c r="N210" s="17">
        <f t="shared" si="42"/>
        <v>1</v>
      </c>
      <c r="O210" s="28">
        <f t="shared" si="49"/>
        <v>0.5</v>
      </c>
      <c r="P210" s="17" t="str">
        <f t="shared" si="53"/>
        <v>MH</v>
      </c>
      <c r="Q210" s="16">
        <f t="shared" si="51"/>
        <v>5</v>
      </c>
      <c r="R210" s="16">
        <f t="shared" si="50"/>
        <v>31</v>
      </c>
    </row>
    <row r="211" spans="1:18" ht="12.75">
      <c r="A211" s="13" t="s">
        <v>510</v>
      </c>
      <c r="B211" s="12" t="s">
        <v>407</v>
      </c>
      <c r="C211" s="13" t="s">
        <v>511</v>
      </c>
      <c r="D211" s="12">
        <v>4</v>
      </c>
      <c r="E211" s="12" t="s">
        <v>151</v>
      </c>
      <c r="F211" s="13">
        <v>104</v>
      </c>
      <c r="G211" s="13">
        <f t="shared" si="10"/>
        <v>1</v>
      </c>
      <c r="H211" s="13">
        <f>F211-G211*100</f>
        <v>4</v>
      </c>
      <c r="I211" s="16">
        <f>IF(LEFT(E211,1)="H",VLOOKUP(G211,$AE$3:$AF$10,2),0)</f>
        <v>0</v>
      </c>
      <c r="J211" s="13">
        <f>(INT(H211/8))</f>
        <v>0</v>
      </c>
      <c r="K211" s="16" t="str">
        <f>IF((H211-8*J211)=2,"1/4",IF((H211-8*J211)=3,"3/8",IF((H211-8*J211)=4,"1/2",IF((H211-8*J211)=5,"5/8",IF((H211-8*J211)=6,"3/4",IF((H211-8*J211)=7,"7/8",IF((H211-8*J211)=8,"1","")))))))</f>
        <v>1/2</v>
      </c>
      <c r="L211" s="17">
        <f>IF(B211="b",1,IF(B211="d",1,IF(B211="e",1,0)))</f>
        <v>1</v>
      </c>
      <c r="M211" s="17">
        <f t="shared" si="44"/>
        <v>1</v>
      </c>
      <c r="N211" s="17">
        <f>IF($B211="a",1,IF($B211="b",1,IF($B211="c",1,IF(B211="d",1,0))))</f>
        <v>1</v>
      </c>
      <c r="O211" s="28">
        <f>H211/8</f>
        <v>0.5</v>
      </c>
      <c r="P211" s="17" t="str">
        <f>LEFT(A211,2)</f>
        <v>MH</v>
      </c>
      <c r="Q211" s="16">
        <f t="shared" si="51"/>
        <v>5</v>
      </c>
      <c r="R211" s="16">
        <f t="shared" si="50"/>
        <v>33</v>
      </c>
    </row>
    <row r="212" spans="1:18" ht="12.75">
      <c r="A212" s="13" t="s">
        <v>512</v>
      </c>
      <c r="B212" s="12" t="s">
        <v>414</v>
      </c>
      <c r="C212" s="13" t="s">
        <v>513</v>
      </c>
      <c r="D212" s="12">
        <v>8</v>
      </c>
      <c r="E212" s="12" t="s">
        <v>498</v>
      </c>
      <c r="F212" s="13">
        <v>206</v>
      </c>
      <c r="G212" s="13">
        <f t="shared" si="10"/>
        <v>2</v>
      </c>
      <c r="H212" s="13">
        <f>F212-G212*100</f>
        <v>6</v>
      </c>
      <c r="I212" s="16">
        <f>IF(LEFT(E212,1)="H",VLOOKUP(G212,$AE$3:$AF$10,2),0)</f>
        <v>0</v>
      </c>
      <c r="J212" s="13">
        <f>(INT(H212/8))</f>
        <v>0</v>
      </c>
      <c r="K212" s="16" t="str">
        <f>IF((H212-8*J212)=2,"1/4",IF((H212-8*J212)=3,"3/8",IF((H212-8*J212)=4,"1/2",IF((H212-8*J212)=5,"5/8",IF((H212-8*J212)=6,"3/4",IF((H212-8*J212)=7,"7/8",IF((H212-8*J212)=8,"1","")))))))</f>
        <v>3/4</v>
      </c>
      <c r="L212" s="17">
        <f>IF(B212="b",1,IF(B212="d",1,IF(B212="e",1,0)))</f>
        <v>0</v>
      </c>
      <c r="M212" s="17">
        <f t="shared" si="44"/>
        <v>0</v>
      </c>
      <c r="N212" s="17">
        <f>IF($B212="a",1,IF($B212="b",1,IF($B212="c",1,IF(B212="d",1,0))))</f>
        <v>1</v>
      </c>
      <c r="O212" s="28">
        <f>H212/8</f>
        <v>0.75</v>
      </c>
      <c r="P212" s="17" t="str">
        <f>LEFT(A212,2)</f>
        <v>MH</v>
      </c>
      <c r="Q212" s="16">
        <f t="shared" si="51"/>
        <v>5</v>
      </c>
      <c r="R212" s="16">
        <f t="shared" si="50"/>
        <v>16</v>
      </c>
    </row>
    <row r="213" spans="1:18" ht="12.75">
      <c r="A213" s="13" t="s">
        <v>241</v>
      </c>
      <c r="B213" s="12" t="s">
        <v>413</v>
      </c>
      <c r="C213" s="13" t="s">
        <v>247</v>
      </c>
      <c r="D213" s="12">
        <v>4</v>
      </c>
      <c r="E213" s="12" t="s">
        <v>14</v>
      </c>
      <c r="F213" s="13">
        <v>722</v>
      </c>
      <c r="G213" s="13">
        <f t="shared" si="10"/>
        <v>7</v>
      </c>
      <c r="H213" s="13">
        <f t="shared" si="48"/>
        <v>22</v>
      </c>
      <c r="I213" s="16" t="str">
        <f>IF(LEFT(E213,1)="H",VLOOKUP(G213,$AE$3:$AF$10,2),0)</f>
        <v>5/8</v>
      </c>
      <c r="J213" s="13">
        <f t="shared" si="52"/>
        <v>2</v>
      </c>
      <c r="K213" s="16" t="str">
        <f t="shared" si="47"/>
        <v>3/4</v>
      </c>
      <c r="L213" s="17">
        <f t="shared" si="43"/>
        <v>0</v>
      </c>
      <c r="M213" s="17">
        <f t="shared" si="44"/>
        <v>1</v>
      </c>
      <c r="N213" s="17">
        <f t="shared" si="42"/>
        <v>1</v>
      </c>
      <c r="O213" s="28">
        <f t="shared" si="49"/>
        <v>2.75</v>
      </c>
      <c r="P213" s="17" t="str">
        <f t="shared" si="53"/>
        <v>MH</v>
      </c>
      <c r="Q213" s="16">
        <f t="shared" si="51"/>
        <v>5</v>
      </c>
      <c r="R213" s="16">
        <f t="shared" si="50"/>
        <v>39</v>
      </c>
    </row>
    <row r="214" spans="1:18" ht="12.75">
      <c r="A214" s="13" t="s">
        <v>184</v>
      </c>
      <c r="B214" s="12" t="s">
        <v>410</v>
      </c>
      <c r="C214" s="13" t="s">
        <v>23</v>
      </c>
      <c r="D214" s="12">
        <v>2</v>
      </c>
      <c r="E214" s="12" t="s">
        <v>24</v>
      </c>
      <c r="F214" s="13">
        <v>506</v>
      </c>
      <c r="G214" s="13">
        <f t="shared" si="10"/>
        <v>5</v>
      </c>
      <c r="H214" s="13">
        <f t="shared" si="48"/>
        <v>6</v>
      </c>
      <c r="I214" s="16" t="e">
        <f>IF(LEFT(E214,1)="H",VLOOKUP(G214,$AE$3:$AF$10,2),0)</f>
        <v>#N/A</v>
      </c>
      <c r="J214" s="13">
        <f t="shared" si="52"/>
        <v>0</v>
      </c>
      <c r="K214" s="16" t="str">
        <f t="shared" si="47"/>
        <v>3/4</v>
      </c>
      <c r="L214" s="17">
        <f t="shared" si="43"/>
        <v>0</v>
      </c>
      <c r="M214" s="17">
        <f t="shared" si="44"/>
        <v>1</v>
      </c>
      <c r="N214" s="17">
        <f t="shared" si="42"/>
        <v>0</v>
      </c>
      <c r="O214" s="28">
        <f t="shared" si="49"/>
        <v>0.75</v>
      </c>
      <c r="P214" s="17" t="str">
        <f t="shared" si="53"/>
        <v>MJ</v>
      </c>
      <c r="Q214" s="16">
        <f t="shared" si="51"/>
        <v>1</v>
      </c>
      <c r="R214" s="16">
        <f t="shared" si="50"/>
        <v>23</v>
      </c>
    </row>
    <row r="215" spans="1:18" ht="12.75">
      <c r="A215" s="13" t="s">
        <v>186</v>
      </c>
      <c r="B215" s="12" t="s">
        <v>410</v>
      </c>
      <c r="C215" s="13" t="s">
        <v>23</v>
      </c>
      <c r="D215" s="12">
        <v>2</v>
      </c>
      <c r="E215" s="12" t="s">
        <v>14</v>
      </c>
      <c r="F215" s="13">
        <v>512</v>
      </c>
      <c r="G215" s="13">
        <f t="shared" si="10"/>
        <v>5</v>
      </c>
      <c r="H215" s="13">
        <f t="shared" si="48"/>
        <v>12</v>
      </c>
      <c r="I215" s="16" t="e">
        <f>IF(LEFT(E215,1)="H",VLOOKUP(G215,$AE$3:$AF$10,2),0)</f>
        <v>#N/A</v>
      </c>
      <c r="J215" s="13">
        <f t="shared" si="52"/>
        <v>1</v>
      </c>
      <c r="K215" s="16" t="str">
        <f t="shared" si="47"/>
        <v>1/2</v>
      </c>
      <c r="L215" s="17">
        <f t="shared" si="43"/>
        <v>0</v>
      </c>
      <c r="M215" s="17">
        <f t="shared" si="44"/>
        <v>1</v>
      </c>
      <c r="N215" s="17">
        <f t="shared" si="42"/>
        <v>0</v>
      </c>
      <c r="O215" s="28">
        <f t="shared" si="49"/>
        <v>1.5</v>
      </c>
      <c r="P215" s="17" t="str">
        <f t="shared" si="53"/>
        <v>MJ</v>
      </c>
      <c r="Q215" s="16">
        <f t="shared" si="51"/>
        <v>1</v>
      </c>
      <c r="R215" s="16">
        <f t="shared" si="50"/>
        <v>24</v>
      </c>
    </row>
    <row r="216" spans="1:18" ht="12.75">
      <c r="A216" s="13" t="s">
        <v>185</v>
      </c>
      <c r="B216" s="12" t="s">
        <v>410</v>
      </c>
      <c r="C216" s="13" t="s">
        <v>25</v>
      </c>
      <c r="D216" s="12">
        <v>4</v>
      </c>
      <c r="E216" s="12" t="s">
        <v>24</v>
      </c>
      <c r="F216" s="13">
        <v>506</v>
      </c>
      <c r="G216" s="13">
        <f t="shared" si="10"/>
        <v>5</v>
      </c>
      <c r="H216" s="13">
        <f t="shared" si="48"/>
        <v>6</v>
      </c>
      <c r="I216" s="16" t="e">
        <f>IF(LEFT(E216,1)="H",VLOOKUP(G216,$AE$3:$AF$10,2),0)</f>
        <v>#N/A</v>
      </c>
      <c r="J216" s="13">
        <f t="shared" si="52"/>
        <v>0</v>
      </c>
      <c r="K216" s="16" t="str">
        <f t="shared" si="47"/>
        <v>3/4</v>
      </c>
      <c r="L216" s="17">
        <f t="shared" si="43"/>
        <v>0</v>
      </c>
      <c r="M216" s="17">
        <f t="shared" si="44"/>
        <v>1</v>
      </c>
      <c r="N216" s="17">
        <f t="shared" si="42"/>
        <v>0</v>
      </c>
      <c r="O216" s="28">
        <f t="shared" si="49"/>
        <v>0.75</v>
      </c>
      <c r="P216" s="17" t="str">
        <f t="shared" si="53"/>
        <v>MJ</v>
      </c>
      <c r="Q216" s="16">
        <f t="shared" si="51"/>
        <v>1</v>
      </c>
      <c r="R216" s="16">
        <f t="shared" si="50"/>
        <v>31</v>
      </c>
    </row>
    <row r="217" spans="1:18" ht="12.75">
      <c r="A217" s="13" t="s">
        <v>514</v>
      </c>
      <c r="B217" s="12" t="s">
        <v>412</v>
      </c>
      <c r="C217" s="13" t="s">
        <v>515</v>
      </c>
      <c r="D217" s="12">
        <v>1</v>
      </c>
      <c r="E217" s="12" t="s">
        <v>516</v>
      </c>
      <c r="F217" s="13"/>
      <c r="G217" s="13">
        <f t="shared" si="10"/>
        <v>0</v>
      </c>
      <c r="H217" s="13">
        <f>F217-G217*100</f>
        <v>0</v>
      </c>
      <c r="I217" s="16">
        <f>IF(LEFT(E217,1)="H",VLOOKUP(G217,$AE$3:$AF$10,2),0)</f>
        <v>0</v>
      </c>
      <c r="J217" s="13">
        <f>(INT(H217/8))</f>
        <v>0</v>
      </c>
      <c r="K217" s="16">
        <f>IF((H217-8*J217)=2,"1/4",IF((H217-8*J217)=3,"3/8",IF((H217-8*J217)=4,"1/2",IF((H217-8*J217)=5,"5/8",IF((H217-8*J217)=6,"3/4",IF((H217-8*J217)=7,"7/8",IF((H217-8*J217)=8,"1","")))))))</f>
      </c>
      <c r="L217" s="17">
        <f>IF(B217="b",1,IF(B217="d",1,IF(B217="e",1,0)))</f>
        <v>1</v>
      </c>
      <c r="M217" s="17">
        <f t="shared" si="44"/>
        <v>0</v>
      </c>
      <c r="N217" s="17">
        <f>IF($B217="a",1,IF($B217="b",1,IF($B217="c",1,IF(B217="d",1,0))))</f>
        <v>1</v>
      </c>
      <c r="O217" s="28">
        <f>H217/8</f>
        <v>0</v>
      </c>
      <c r="P217" s="17" t="str">
        <f>LEFT(A217,2)</f>
        <v>MJ</v>
      </c>
      <c r="Q217" s="16">
        <f t="shared" si="51"/>
        <v>1</v>
      </c>
      <c r="R217" s="16">
        <f t="shared" si="50"/>
        <v>34</v>
      </c>
    </row>
    <row r="218" spans="1:18" ht="12.75">
      <c r="A218" s="13" t="s">
        <v>189</v>
      </c>
      <c r="B218" s="12" t="s">
        <v>413</v>
      </c>
      <c r="C218" s="13" t="s">
        <v>27</v>
      </c>
      <c r="D218" s="12">
        <v>2</v>
      </c>
      <c r="E218" s="12" t="s">
        <v>14</v>
      </c>
      <c r="F218" s="13">
        <v>626</v>
      </c>
      <c r="G218" s="13">
        <f t="shared" si="10"/>
        <v>6</v>
      </c>
      <c r="H218" s="13">
        <f t="shared" si="48"/>
        <v>26</v>
      </c>
      <c r="I218" s="16" t="e">
        <f>IF(LEFT(E218,1)="H",VLOOKUP(G218,$AE$3:$AF$10,2),0)</f>
        <v>#N/A</v>
      </c>
      <c r="J218" s="13">
        <f t="shared" si="52"/>
        <v>3</v>
      </c>
      <c r="K218" s="16" t="str">
        <f t="shared" si="47"/>
        <v>1/4</v>
      </c>
      <c r="L218" s="17">
        <f t="shared" si="43"/>
        <v>0</v>
      </c>
      <c r="M218" s="17">
        <f t="shared" si="44"/>
        <v>1</v>
      </c>
      <c r="N218" s="17">
        <f t="shared" si="42"/>
        <v>1</v>
      </c>
      <c r="O218" s="28">
        <f t="shared" si="49"/>
        <v>3.25</v>
      </c>
      <c r="P218" s="17" t="str">
        <f t="shared" si="53"/>
        <v>MJ</v>
      </c>
      <c r="Q218" s="16">
        <f t="shared" si="51"/>
        <v>2</v>
      </c>
      <c r="R218" s="16">
        <f t="shared" si="50"/>
        <v>3</v>
      </c>
    </row>
    <row r="219" spans="1:18" ht="12.75">
      <c r="A219" s="13" t="s">
        <v>190</v>
      </c>
      <c r="B219" s="12" t="s">
        <v>413</v>
      </c>
      <c r="C219" s="13" t="s">
        <v>27</v>
      </c>
      <c r="D219" s="12">
        <v>1</v>
      </c>
      <c r="E219" s="12" t="s">
        <v>14</v>
      </c>
      <c r="F219" s="13">
        <v>638</v>
      </c>
      <c r="G219" s="13">
        <f t="shared" si="10"/>
        <v>6</v>
      </c>
      <c r="H219" s="13">
        <f t="shared" si="48"/>
        <v>38</v>
      </c>
      <c r="I219" s="16" t="e">
        <f>IF(LEFT(E219,1)="H",VLOOKUP(G219,$AE$3:$AF$10,2),0)</f>
        <v>#N/A</v>
      </c>
      <c r="J219" s="13">
        <f t="shared" si="52"/>
        <v>4</v>
      </c>
      <c r="K219" s="16" t="str">
        <f t="shared" si="47"/>
        <v>3/4</v>
      </c>
      <c r="L219" s="17">
        <f t="shared" si="43"/>
        <v>0</v>
      </c>
      <c r="M219" s="17">
        <f t="shared" si="44"/>
        <v>1</v>
      </c>
      <c r="N219" s="17">
        <f t="shared" si="42"/>
        <v>1</v>
      </c>
      <c r="O219" s="28">
        <f t="shared" si="49"/>
        <v>4.75</v>
      </c>
      <c r="P219" s="17" t="str">
        <f t="shared" si="53"/>
        <v>MJ</v>
      </c>
      <c r="Q219" s="16">
        <f t="shared" si="51"/>
        <v>2</v>
      </c>
      <c r="R219" s="16">
        <f t="shared" si="50"/>
        <v>4</v>
      </c>
    </row>
    <row r="220" spans="1:18" ht="12.75">
      <c r="A220" s="13" t="s">
        <v>248</v>
      </c>
      <c r="B220" s="12" t="s">
        <v>413</v>
      </c>
      <c r="C220" s="13" t="s">
        <v>250</v>
      </c>
      <c r="D220" s="12">
        <v>1</v>
      </c>
      <c r="E220" s="12" t="s">
        <v>469</v>
      </c>
      <c r="F220" s="13"/>
      <c r="G220" s="13">
        <f t="shared" si="10"/>
        <v>0</v>
      </c>
      <c r="H220" s="13">
        <f t="shared" si="48"/>
        <v>0</v>
      </c>
      <c r="I220" s="16">
        <f>IF(LEFT(E220,1)="H",VLOOKUP(G220,$AE$3:$AF$10,2),0)</f>
        <v>0</v>
      </c>
      <c r="J220" s="13">
        <f t="shared" si="52"/>
        <v>0</v>
      </c>
      <c r="K220" s="16">
        <f t="shared" si="47"/>
      </c>
      <c r="L220" s="17">
        <f t="shared" si="43"/>
        <v>0</v>
      </c>
      <c r="M220" s="17">
        <f t="shared" si="44"/>
        <v>1</v>
      </c>
      <c r="N220" s="17">
        <f t="shared" si="42"/>
        <v>1</v>
      </c>
      <c r="O220" s="28">
        <f t="shared" si="49"/>
        <v>0</v>
      </c>
      <c r="P220" s="17" t="str">
        <f t="shared" si="53"/>
        <v>MJ</v>
      </c>
      <c r="Q220" s="16">
        <f t="shared" si="51"/>
        <v>2</v>
      </c>
      <c r="R220" s="16">
        <f t="shared" si="50"/>
        <v>9</v>
      </c>
    </row>
    <row r="221" spans="1:18" ht="12.75">
      <c r="A221" s="13" t="s">
        <v>249</v>
      </c>
      <c r="B221" s="12" t="s">
        <v>413</v>
      </c>
      <c r="C221" s="13" t="s">
        <v>251</v>
      </c>
      <c r="D221" s="12">
        <v>1</v>
      </c>
      <c r="E221" s="12" t="s">
        <v>14</v>
      </c>
      <c r="F221" s="13">
        <v>524</v>
      </c>
      <c r="G221" s="13">
        <f t="shared" si="10"/>
        <v>5</v>
      </c>
      <c r="H221" s="13">
        <f t="shared" si="48"/>
        <v>24</v>
      </c>
      <c r="I221" s="16" t="e">
        <f>IF(LEFT(E221,1)="H",VLOOKUP(G221,$AE$3:$AF$10,2),0)</f>
        <v>#N/A</v>
      </c>
      <c r="J221" s="13">
        <f t="shared" si="52"/>
        <v>3</v>
      </c>
      <c r="K221" s="16">
        <f t="shared" si="47"/>
      </c>
      <c r="L221" s="17">
        <f t="shared" si="43"/>
        <v>0</v>
      </c>
      <c r="M221" s="17">
        <f t="shared" si="44"/>
        <v>1</v>
      </c>
      <c r="N221" s="17">
        <f t="shared" si="42"/>
        <v>1</v>
      </c>
      <c r="O221" s="28">
        <f t="shared" si="49"/>
        <v>3</v>
      </c>
      <c r="P221" s="17" t="str">
        <f t="shared" si="53"/>
        <v>MJ</v>
      </c>
      <c r="Q221" s="16">
        <f t="shared" si="51"/>
        <v>2</v>
      </c>
      <c r="R221" s="16">
        <f t="shared" si="50"/>
        <v>12</v>
      </c>
    </row>
    <row r="222" spans="1:18" ht="12.75">
      <c r="A222" s="13" t="s">
        <v>187</v>
      </c>
      <c r="B222" s="12" t="s">
        <v>410</v>
      </c>
      <c r="C222" s="13" t="s">
        <v>26</v>
      </c>
      <c r="D222" s="12">
        <v>3</v>
      </c>
      <c r="E222" s="12" t="s">
        <v>8</v>
      </c>
      <c r="F222" s="13">
        <v>506</v>
      </c>
      <c r="G222" s="13">
        <f t="shared" si="10"/>
        <v>5</v>
      </c>
      <c r="H222" s="13">
        <f t="shared" si="48"/>
        <v>6</v>
      </c>
      <c r="I222" s="16" t="e">
        <f>IF(LEFT(E222,1)="H",VLOOKUP(G222,$AE$3:$AF$10,2),0)</f>
        <v>#N/A</v>
      </c>
      <c r="J222" s="13">
        <f t="shared" si="52"/>
        <v>0</v>
      </c>
      <c r="K222" s="16" t="str">
        <f t="shared" si="47"/>
        <v>3/4</v>
      </c>
      <c r="L222" s="17">
        <f t="shared" si="43"/>
        <v>0</v>
      </c>
      <c r="M222" s="17">
        <f t="shared" si="44"/>
        <v>1</v>
      </c>
      <c r="N222" s="17">
        <f t="shared" si="42"/>
        <v>0</v>
      </c>
      <c r="O222" s="28">
        <f t="shared" si="49"/>
        <v>0.75</v>
      </c>
      <c r="P222" s="17" t="str">
        <f t="shared" si="53"/>
        <v>MJ</v>
      </c>
      <c r="Q222" s="16">
        <f t="shared" si="51"/>
        <v>2</v>
      </c>
      <c r="R222" s="16">
        <f t="shared" si="50"/>
        <v>24</v>
      </c>
    </row>
    <row r="223" spans="1:18" ht="12.75">
      <c r="A223" s="13" t="s">
        <v>517</v>
      </c>
      <c r="B223" s="12" t="s">
        <v>412</v>
      </c>
      <c r="C223" s="13" t="s">
        <v>518</v>
      </c>
      <c r="D223" s="12">
        <v>1</v>
      </c>
      <c r="E223" s="12" t="s">
        <v>519</v>
      </c>
      <c r="F223" s="13"/>
      <c r="G223" s="13">
        <f t="shared" si="10"/>
        <v>0</v>
      </c>
      <c r="H223" s="13">
        <f>F223-G223*100</f>
        <v>0</v>
      </c>
      <c r="I223" s="16">
        <f>IF(LEFT(E223,1)="H",VLOOKUP(G223,$AE$3:$AF$10,2),0)</f>
        <v>0</v>
      </c>
      <c r="J223" s="13">
        <f>(INT(H223/8))</f>
        <v>0</v>
      </c>
      <c r="K223" s="16">
        <f>IF((H223-8*J223)=2,"1/4",IF((H223-8*J223)=3,"3/8",IF((H223-8*J223)=4,"1/2",IF((H223-8*J223)=5,"5/8",IF((H223-8*J223)=6,"3/4",IF((H223-8*J223)=7,"7/8",IF((H223-8*J223)=8,"1","")))))))</f>
      </c>
      <c r="L223" s="17">
        <f>IF(B223="b",1,IF(B223="d",1,IF(B223="e",1,0)))</f>
        <v>1</v>
      </c>
      <c r="M223" s="17">
        <f t="shared" si="44"/>
        <v>0</v>
      </c>
      <c r="N223" s="17">
        <f>IF($B223="a",1,IF($B223="b",1,IF($B223="c",1,IF(B223="d",1,0))))</f>
        <v>1</v>
      </c>
      <c r="O223" s="28">
        <f>H223/8</f>
        <v>0</v>
      </c>
      <c r="P223" s="17" t="str">
        <f>LEFT(A223,2)</f>
        <v>MJ</v>
      </c>
      <c r="Q223" s="16">
        <f t="shared" si="51"/>
        <v>2</v>
      </c>
      <c r="R223" s="16">
        <f t="shared" si="50"/>
        <v>27</v>
      </c>
    </row>
    <row r="224" spans="1:18" ht="12.75">
      <c r="A224" s="13" t="s">
        <v>520</v>
      </c>
      <c r="B224" s="12" t="s">
        <v>414</v>
      </c>
      <c r="C224" s="13" t="s">
        <v>521</v>
      </c>
      <c r="D224" s="12">
        <v>2</v>
      </c>
      <c r="E224" s="12" t="s">
        <v>151</v>
      </c>
      <c r="F224" s="18">
        <v>407</v>
      </c>
      <c r="G224" s="13">
        <f t="shared" si="10"/>
        <v>4</v>
      </c>
      <c r="H224" s="13">
        <f>F224-G224*100</f>
        <v>7</v>
      </c>
      <c r="I224" s="16">
        <f>IF(LEFT(E224,1)="H",VLOOKUP(G224,$AE$3:$AF$10,2),0)</f>
        <v>0</v>
      </c>
      <c r="J224" s="13">
        <f>(INT(H224/8))</f>
        <v>0</v>
      </c>
      <c r="K224" s="16" t="str">
        <f>IF((H224-8*J224)=2,"1/4",IF((H224-8*J224)=3,"3/8",IF((H224-8*J224)=4,"1/2",IF((H224-8*J224)=5,"5/8",IF((H224-8*J224)=6,"3/4",IF((H224-8*J224)=7,"7/8",IF((H224-8*J224)=8,"1","")))))))</f>
        <v>7/8</v>
      </c>
      <c r="L224" s="17">
        <f>IF(B224="b",1,IF(B224="d",1,IF(B224="e",1,0)))</f>
        <v>0</v>
      </c>
      <c r="M224" s="17">
        <f t="shared" si="44"/>
        <v>0</v>
      </c>
      <c r="N224" s="17">
        <f>IF($B224="a",1,IF($B224="b",1,IF($B224="c",1,IF(B224="d",1,0))))</f>
        <v>1</v>
      </c>
      <c r="O224" s="28">
        <f>H224/8</f>
        <v>0.875</v>
      </c>
      <c r="P224" s="17" t="str">
        <f>LEFT(A224,2)</f>
        <v>MJ</v>
      </c>
      <c r="Q224" s="16">
        <f t="shared" si="51"/>
        <v>2</v>
      </c>
      <c r="R224" s="16">
        <f t="shared" si="50"/>
        <v>48</v>
      </c>
    </row>
    <row r="225" spans="1:18" ht="12.75">
      <c r="A225" s="13" t="s">
        <v>522</v>
      </c>
      <c r="B225" s="12" t="s">
        <v>414</v>
      </c>
      <c r="C225" s="13" t="s">
        <v>523</v>
      </c>
      <c r="D225" s="12">
        <v>2</v>
      </c>
      <c r="E225" s="12" t="s">
        <v>151</v>
      </c>
      <c r="F225" s="18">
        <v>407</v>
      </c>
      <c r="G225" s="13">
        <f t="shared" si="10"/>
        <v>4</v>
      </c>
      <c r="H225" s="13">
        <f>F225-G225*100</f>
        <v>7</v>
      </c>
      <c r="I225" s="16">
        <f>IF(LEFT(E225,1)="H",VLOOKUP(G225,$AE$3:$AF$10,2),0)</f>
        <v>0</v>
      </c>
      <c r="J225" s="13">
        <f>(INT(H225/8))</f>
        <v>0</v>
      </c>
      <c r="K225" s="16" t="str">
        <f>IF((H225-8*J225)=2,"1/4",IF((H225-8*J225)=3,"3/8",IF((H225-8*J225)=4,"1/2",IF((H225-8*J225)=5,"5/8",IF((H225-8*J225)=6,"3/4",IF((H225-8*J225)=7,"7/8",IF((H225-8*J225)=8,"1","")))))))</f>
        <v>7/8</v>
      </c>
      <c r="L225" s="17">
        <f>IF(B225="b",1,IF(B225="d",1,IF(B225="e",1,0)))</f>
        <v>0</v>
      </c>
      <c r="M225" s="17">
        <f t="shared" si="44"/>
        <v>0</v>
      </c>
      <c r="N225" s="17">
        <f>IF($B225="a",1,IF($B225="b",1,IF($B225="c",1,IF(B225="d",1,0))))</f>
        <v>1</v>
      </c>
      <c r="O225" s="28">
        <f>H225/8</f>
        <v>0.875</v>
      </c>
      <c r="P225" s="17" t="str">
        <f>LEFT(A225,2)</f>
        <v>MJ</v>
      </c>
      <c r="Q225" s="16">
        <f t="shared" si="51"/>
        <v>2</v>
      </c>
      <c r="R225" s="16">
        <f t="shared" si="50"/>
        <v>57</v>
      </c>
    </row>
    <row r="226" spans="1:18" ht="12.75">
      <c r="A226" s="13" t="s">
        <v>188</v>
      </c>
      <c r="B226" s="12" t="s">
        <v>410</v>
      </c>
      <c r="C226" s="13" t="s">
        <v>28</v>
      </c>
      <c r="D226" s="12">
        <v>3</v>
      </c>
      <c r="E226" s="12" t="s">
        <v>14</v>
      </c>
      <c r="F226" s="13">
        <v>624</v>
      </c>
      <c r="G226" s="13">
        <f t="shared" si="10"/>
        <v>6</v>
      </c>
      <c r="H226" s="13">
        <f t="shared" si="48"/>
        <v>24</v>
      </c>
      <c r="I226" s="16" t="e">
        <f>IF(LEFT(E226,1)="H",VLOOKUP(G226,$AE$3:$AF$10,2),0)</f>
        <v>#N/A</v>
      </c>
      <c r="J226" s="13">
        <f t="shared" si="52"/>
        <v>3</v>
      </c>
      <c r="K226" s="16">
        <f t="shared" si="47"/>
      </c>
      <c r="L226" s="17">
        <f t="shared" si="43"/>
        <v>0</v>
      </c>
      <c r="M226" s="17">
        <f t="shared" si="44"/>
        <v>1</v>
      </c>
      <c r="N226" s="17">
        <f t="shared" si="42"/>
        <v>0</v>
      </c>
      <c r="O226" s="28">
        <f t="shared" si="49"/>
        <v>3</v>
      </c>
      <c r="P226" s="17" t="str">
        <f t="shared" si="53"/>
        <v>MJ</v>
      </c>
      <c r="Q226" s="16">
        <f t="shared" si="51"/>
        <v>2</v>
      </c>
      <c r="R226" s="16">
        <f t="shared" si="50"/>
        <v>29</v>
      </c>
    </row>
    <row r="227" spans="1:18" ht="12.75">
      <c r="A227" s="13" t="s">
        <v>525</v>
      </c>
      <c r="B227" s="12" t="s">
        <v>413</v>
      </c>
      <c r="C227" s="13" t="s">
        <v>524</v>
      </c>
      <c r="D227" s="12">
        <v>4</v>
      </c>
      <c r="E227" s="12" t="s">
        <v>151</v>
      </c>
      <c r="F227" s="13">
        <v>105</v>
      </c>
      <c r="G227" s="13">
        <f t="shared" si="10"/>
        <v>1</v>
      </c>
      <c r="H227" s="13">
        <f t="shared" si="48"/>
        <v>5</v>
      </c>
      <c r="I227" s="16">
        <f>IF(LEFT(E227,1)="H",VLOOKUP(G227,$AE$3:$AF$10,2),0)</f>
        <v>0</v>
      </c>
      <c r="J227" s="13">
        <f t="shared" si="52"/>
        <v>0</v>
      </c>
      <c r="K227" s="16" t="str">
        <f t="shared" si="47"/>
        <v>5/8</v>
      </c>
      <c r="L227" s="17">
        <f t="shared" si="43"/>
        <v>0</v>
      </c>
      <c r="M227" s="17">
        <f t="shared" si="44"/>
        <v>1</v>
      </c>
      <c r="N227" s="17">
        <f t="shared" si="42"/>
        <v>1</v>
      </c>
      <c r="O227" s="28">
        <f t="shared" si="49"/>
        <v>0.625</v>
      </c>
      <c r="P227" s="17" t="str">
        <f t="shared" si="53"/>
        <v>MK</v>
      </c>
      <c r="Q227" s="16">
        <f t="shared" si="51"/>
        <v>4</v>
      </c>
      <c r="R227" s="16">
        <f t="shared" si="50"/>
        <v>7</v>
      </c>
    </row>
    <row r="228" spans="1:18" ht="12.75">
      <c r="A228" s="13" t="s">
        <v>526</v>
      </c>
      <c r="B228" s="12" t="s">
        <v>413</v>
      </c>
      <c r="C228" s="13" t="s">
        <v>527</v>
      </c>
      <c r="D228" s="12">
        <v>10</v>
      </c>
      <c r="E228" s="12" t="s">
        <v>528</v>
      </c>
      <c r="F228" s="13">
        <v>378</v>
      </c>
      <c r="G228" s="13">
        <f t="shared" si="10"/>
        <v>3</v>
      </c>
      <c r="H228" s="13">
        <f t="shared" si="48"/>
        <v>78</v>
      </c>
      <c r="I228" s="16">
        <f>IF(LEFT(E228,1)="H",VLOOKUP(G228,$AE$3:$AF$10,2),0)</f>
        <v>0</v>
      </c>
      <c r="J228" s="13">
        <f t="shared" si="52"/>
        <v>9</v>
      </c>
      <c r="K228" s="16" t="str">
        <f t="shared" si="47"/>
        <v>3/4</v>
      </c>
      <c r="L228" s="17">
        <f t="shared" si="43"/>
        <v>0</v>
      </c>
      <c r="M228" s="17">
        <f t="shared" si="44"/>
        <v>1</v>
      </c>
      <c r="N228" s="17">
        <f t="shared" si="42"/>
        <v>1</v>
      </c>
      <c r="O228" s="28">
        <f t="shared" si="49"/>
        <v>9.75</v>
      </c>
      <c r="P228" s="17" t="str">
        <f>LEFT(A228,2)</f>
        <v>MK</v>
      </c>
      <c r="Q228" s="16">
        <f t="shared" si="51"/>
        <v>4</v>
      </c>
      <c r="R228" s="16">
        <f t="shared" si="50"/>
        <v>2</v>
      </c>
    </row>
    <row r="229" spans="1:18" ht="12.75">
      <c r="A229" s="13" t="s">
        <v>529</v>
      </c>
      <c r="B229" s="12" t="s">
        <v>410</v>
      </c>
      <c r="C229" s="13" t="s">
        <v>530</v>
      </c>
      <c r="D229" s="12">
        <v>4</v>
      </c>
      <c r="E229" s="12" t="s">
        <v>8</v>
      </c>
      <c r="F229" s="13">
        <v>504</v>
      </c>
      <c r="G229" s="13">
        <f t="shared" si="10"/>
        <v>5</v>
      </c>
      <c r="H229" s="13">
        <f t="shared" si="48"/>
        <v>4</v>
      </c>
      <c r="I229" s="16" t="e">
        <f>IF(LEFT(E229,1)="H",VLOOKUP(G229,$AE$3:$AF$10,2),0)</f>
        <v>#N/A</v>
      </c>
      <c r="J229" s="13">
        <f t="shared" si="52"/>
        <v>0</v>
      </c>
      <c r="K229" s="16" t="str">
        <f t="shared" si="47"/>
        <v>1/2</v>
      </c>
      <c r="L229" s="17">
        <f t="shared" si="43"/>
        <v>0</v>
      </c>
      <c r="M229" s="17">
        <f t="shared" si="44"/>
        <v>1</v>
      </c>
      <c r="N229" s="17">
        <f t="shared" si="42"/>
        <v>0</v>
      </c>
      <c r="O229" s="28">
        <f t="shared" si="49"/>
        <v>0.5</v>
      </c>
      <c r="P229" s="17" t="str">
        <f>LEFT(A229,2)</f>
        <v>MK</v>
      </c>
      <c r="Q229" s="16">
        <f t="shared" si="51"/>
        <v>4</v>
      </c>
      <c r="R229" s="16">
        <f t="shared" si="50"/>
        <v>27</v>
      </c>
    </row>
    <row r="230" spans="1:18" ht="12.75">
      <c r="A230" s="13" t="s">
        <v>531</v>
      </c>
      <c r="B230" s="12" t="s">
        <v>410</v>
      </c>
      <c r="C230" s="13" t="s">
        <v>532</v>
      </c>
      <c r="D230" s="12">
        <v>4</v>
      </c>
      <c r="E230" s="12" t="s">
        <v>8</v>
      </c>
      <c r="F230" s="13">
        <v>403</v>
      </c>
      <c r="G230" s="13">
        <f t="shared" si="10"/>
        <v>4</v>
      </c>
      <c r="H230" s="13">
        <f>F230-G230*100</f>
        <v>3</v>
      </c>
      <c r="I230" s="16" t="e">
        <f>IF(LEFT(E230,1)="H",VLOOKUP(G230,$AE$3:$AF$10,2),0)</f>
        <v>#N/A</v>
      </c>
      <c r="J230" s="13">
        <f>(INT(H230/8))</f>
        <v>0</v>
      </c>
      <c r="K230" s="16" t="str">
        <f>IF((H230-8*J230)=2,"1/4",IF((H230-8*J230)=3,"3/8",IF((H230-8*J230)=4,"1/2",IF((H230-8*J230)=5,"5/8",IF((H230-8*J230)=6,"3/4",IF((H230-8*J230)=7,"7/8",IF((H230-8*J230)=8,"1","")))))))</f>
        <v>3/8</v>
      </c>
      <c r="L230" s="17">
        <f>IF(B230="b",1,IF(B230="d",1,IF(B230="e",1,0)))</f>
        <v>0</v>
      </c>
      <c r="M230" s="17">
        <f t="shared" si="44"/>
        <v>1</v>
      </c>
      <c r="N230" s="17">
        <f>IF($B230="a",1,IF($B230="b",1,IF($B230="c",1,IF(B230="d",1,0))))</f>
        <v>0</v>
      </c>
      <c r="O230" s="28">
        <f>H230/8</f>
        <v>0.375</v>
      </c>
      <c r="P230" s="17" t="str">
        <f>LEFT(A230,2)</f>
        <v>MK</v>
      </c>
      <c r="Q230" s="16">
        <f t="shared" si="51"/>
        <v>4</v>
      </c>
      <c r="R230" s="16">
        <f t="shared" si="50"/>
        <v>29</v>
      </c>
    </row>
    <row r="231" spans="1:18" ht="12.75">
      <c r="A231" s="13" t="s">
        <v>252</v>
      </c>
      <c r="B231" s="12" t="s">
        <v>410</v>
      </c>
      <c r="C231" s="13" t="s">
        <v>260</v>
      </c>
      <c r="D231" s="12">
        <v>8</v>
      </c>
      <c r="E231" s="12" t="s">
        <v>8</v>
      </c>
      <c r="F231" s="13">
        <v>608</v>
      </c>
      <c r="G231" s="13">
        <f t="shared" si="10"/>
        <v>6</v>
      </c>
      <c r="H231" s="13">
        <f t="shared" si="48"/>
        <v>8</v>
      </c>
      <c r="I231" s="16" t="e">
        <f>IF(LEFT(E231,1)="H",VLOOKUP(G231,$AE$3:$AF$10,2),0)</f>
        <v>#N/A</v>
      </c>
      <c r="J231" s="13">
        <f t="shared" si="52"/>
        <v>1</v>
      </c>
      <c r="K231" s="16">
        <f t="shared" si="47"/>
      </c>
      <c r="L231" s="17">
        <f t="shared" si="43"/>
        <v>0</v>
      </c>
      <c r="M231" s="17">
        <f t="shared" si="44"/>
        <v>1</v>
      </c>
      <c r="N231" s="17">
        <f t="shared" si="42"/>
        <v>0</v>
      </c>
      <c r="O231" s="28">
        <f t="shared" si="49"/>
        <v>1</v>
      </c>
      <c r="P231" s="17" t="str">
        <f t="shared" si="53"/>
        <v>MK</v>
      </c>
      <c r="Q231" s="16">
        <f t="shared" si="51"/>
        <v>5</v>
      </c>
      <c r="R231" s="16">
        <f t="shared" si="50"/>
        <v>1</v>
      </c>
    </row>
    <row r="232" spans="1:18" ht="12.75">
      <c r="A232" s="13" t="s">
        <v>253</v>
      </c>
      <c r="B232" s="12" t="s">
        <v>410</v>
      </c>
      <c r="C232" s="13" t="s">
        <v>256</v>
      </c>
      <c r="D232" s="12">
        <v>4</v>
      </c>
      <c r="E232" s="12" t="s">
        <v>8</v>
      </c>
      <c r="F232" s="13">
        <v>405</v>
      </c>
      <c r="G232" s="13">
        <f t="shared" si="10"/>
        <v>4</v>
      </c>
      <c r="H232" s="13">
        <f t="shared" si="48"/>
        <v>5</v>
      </c>
      <c r="I232" s="16" t="e">
        <f>IF(LEFT(E232,1)="H",VLOOKUP(G232,$AE$3:$AF$10,2),0)</f>
        <v>#N/A</v>
      </c>
      <c r="J232" s="13">
        <f t="shared" si="52"/>
        <v>0</v>
      </c>
      <c r="K232" s="16" t="str">
        <f t="shared" si="47"/>
        <v>5/8</v>
      </c>
      <c r="L232" s="17">
        <f t="shared" si="43"/>
        <v>0</v>
      </c>
      <c r="M232" s="17">
        <f t="shared" si="44"/>
        <v>1</v>
      </c>
      <c r="N232" s="17">
        <f t="shared" si="42"/>
        <v>0</v>
      </c>
      <c r="O232" s="28">
        <f t="shared" si="49"/>
        <v>0.625</v>
      </c>
      <c r="P232" s="17" t="str">
        <f t="shared" si="53"/>
        <v>MK</v>
      </c>
      <c r="Q232" s="16">
        <f t="shared" si="51"/>
        <v>5</v>
      </c>
      <c r="R232" s="16">
        <f t="shared" si="50"/>
        <v>4</v>
      </c>
    </row>
    <row r="233" spans="1:18" ht="12.75">
      <c r="A233" s="13" t="s">
        <v>254</v>
      </c>
      <c r="B233" s="12" t="s">
        <v>407</v>
      </c>
      <c r="C233" s="13" t="s">
        <v>257</v>
      </c>
      <c r="D233" s="12">
        <v>4</v>
      </c>
      <c r="E233" s="12" t="s">
        <v>14</v>
      </c>
      <c r="F233" s="13">
        <v>618</v>
      </c>
      <c r="G233" s="13">
        <f t="shared" si="10"/>
        <v>6</v>
      </c>
      <c r="H233" s="13">
        <f t="shared" si="48"/>
        <v>18</v>
      </c>
      <c r="I233" s="16" t="e">
        <f>IF(LEFT(E233,1)="H",VLOOKUP(G233,$AE$3:$AF$10,2),0)</f>
        <v>#N/A</v>
      </c>
      <c r="J233" s="13">
        <f t="shared" si="52"/>
        <v>2</v>
      </c>
      <c r="K233" s="16" t="str">
        <f t="shared" si="47"/>
        <v>1/4</v>
      </c>
      <c r="L233" s="17">
        <f t="shared" si="43"/>
        <v>1</v>
      </c>
      <c r="M233" s="17">
        <f t="shared" si="44"/>
        <v>1</v>
      </c>
      <c r="N233" s="17">
        <f t="shared" si="42"/>
        <v>1</v>
      </c>
      <c r="O233" s="28">
        <f t="shared" si="49"/>
        <v>2.25</v>
      </c>
      <c r="P233" s="17" t="str">
        <f t="shared" si="53"/>
        <v>MK</v>
      </c>
      <c r="Q233" s="16">
        <f t="shared" si="51"/>
        <v>5</v>
      </c>
      <c r="R233" s="16">
        <f t="shared" si="50"/>
        <v>7</v>
      </c>
    </row>
    <row r="234" spans="1:18" ht="12.75">
      <c r="A234" s="13" t="s">
        <v>255</v>
      </c>
      <c r="B234" s="12" t="s">
        <v>407</v>
      </c>
      <c r="C234" s="13" t="s">
        <v>258</v>
      </c>
      <c r="D234" s="12">
        <v>4</v>
      </c>
      <c r="E234" s="12" t="s">
        <v>14</v>
      </c>
      <c r="F234" s="13">
        <v>620</v>
      </c>
      <c r="G234" s="13">
        <f t="shared" si="10"/>
        <v>6</v>
      </c>
      <c r="H234" s="13">
        <f t="shared" si="48"/>
        <v>20</v>
      </c>
      <c r="I234" s="16" t="e">
        <f>IF(LEFT(E234,1)="H",VLOOKUP(G234,$AE$3:$AF$10,2),0)</f>
        <v>#N/A</v>
      </c>
      <c r="J234" s="13">
        <f t="shared" si="52"/>
        <v>2</v>
      </c>
      <c r="K234" s="16" t="str">
        <f t="shared" si="47"/>
        <v>1/2</v>
      </c>
      <c r="L234" s="17">
        <f t="shared" si="43"/>
        <v>1</v>
      </c>
      <c r="M234" s="17">
        <f t="shared" si="44"/>
        <v>1</v>
      </c>
      <c r="N234" s="17">
        <f t="shared" si="42"/>
        <v>1</v>
      </c>
      <c r="O234" s="28">
        <f t="shared" si="49"/>
        <v>2.5</v>
      </c>
      <c r="P234" s="17" t="str">
        <f t="shared" si="53"/>
        <v>MK</v>
      </c>
      <c r="Q234" s="16">
        <f t="shared" si="51"/>
        <v>5</v>
      </c>
      <c r="R234" s="16">
        <f t="shared" si="50"/>
        <v>8</v>
      </c>
    </row>
    <row r="235" spans="1:18" ht="12.75">
      <c r="A235" s="13" t="s">
        <v>191</v>
      </c>
      <c r="B235" s="12" t="s">
        <v>410</v>
      </c>
      <c r="C235" s="13" t="s">
        <v>29</v>
      </c>
      <c r="D235" s="12">
        <v>4</v>
      </c>
      <c r="E235" s="12" t="s">
        <v>8</v>
      </c>
      <c r="F235" s="13">
        <v>506</v>
      </c>
      <c r="G235" s="13">
        <f t="shared" si="10"/>
        <v>5</v>
      </c>
      <c r="H235" s="13">
        <f t="shared" si="48"/>
        <v>6</v>
      </c>
      <c r="I235" s="16" t="e">
        <f>IF(LEFT(E235,1)="H",VLOOKUP(G235,$AE$3:$AF$10,2),0)</f>
        <v>#N/A</v>
      </c>
      <c r="J235" s="13">
        <f t="shared" si="52"/>
        <v>0</v>
      </c>
      <c r="K235" s="16" t="str">
        <f aca="true" t="shared" si="54" ref="K235:K274">IF((H235-8*J235)=2,"1/4",IF((H235-8*J235)=3,"3/8",IF((H235-8*J235)=4,"1/2",IF((H235-8*J235)=5,"5/8",IF((H235-8*J235)=6,"3/4",IF((H235-8*J235)=7,"7/8",IF((H235-8*J235)=8,"1","")))))))</f>
        <v>3/4</v>
      </c>
      <c r="L235" s="17">
        <f t="shared" si="43"/>
        <v>0</v>
      </c>
      <c r="M235" s="17">
        <f t="shared" si="44"/>
        <v>1</v>
      </c>
      <c r="N235" s="17">
        <f t="shared" si="42"/>
        <v>0</v>
      </c>
      <c r="O235" s="28">
        <f t="shared" si="49"/>
        <v>0.75</v>
      </c>
      <c r="P235" s="17" t="str">
        <f t="shared" si="53"/>
        <v>MK</v>
      </c>
      <c r="Q235" s="16">
        <f t="shared" si="51"/>
        <v>5</v>
      </c>
      <c r="R235" s="16">
        <f t="shared" si="50"/>
        <v>30</v>
      </c>
    </row>
    <row r="236" spans="1:18" ht="12.75">
      <c r="A236" s="13" t="s">
        <v>533</v>
      </c>
      <c r="B236" s="12" t="s">
        <v>410</v>
      </c>
      <c r="C236" s="13" t="s">
        <v>534</v>
      </c>
      <c r="D236" s="12">
        <v>4</v>
      </c>
      <c r="E236" s="12" t="s">
        <v>151</v>
      </c>
      <c r="F236" s="13">
        <v>105</v>
      </c>
      <c r="G236" s="13">
        <f t="shared" si="10"/>
        <v>1</v>
      </c>
      <c r="H236" s="13">
        <f>F236-G236*100</f>
        <v>5</v>
      </c>
      <c r="I236" s="16">
        <f>IF(LEFT(E236,1)="H",VLOOKUP(G236,$AE$3:$AF$10,2),0)</f>
        <v>0</v>
      </c>
      <c r="J236" s="13">
        <f>(INT(H236/8))</f>
        <v>0</v>
      </c>
      <c r="K236" s="16" t="str">
        <f>IF((H236-8*J236)=2,"1/4",IF((H236-8*J236)=3,"3/8",IF((H236-8*J236)=4,"1/2",IF((H236-8*J236)=5,"5/8",IF((H236-8*J236)=6,"3/4",IF((H236-8*J236)=7,"7/8",IF((H236-8*J236)=8,"1","")))))))</f>
        <v>5/8</v>
      </c>
      <c r="L236" s="17">
        <f>IF(B236="b",1,IF(B236="d",1,IF(B236="e",1,0)))</f>
        <v>0</v>
      </c>
      <c r="M236" s="17">
        <f t="shared" si="44"/>
        <v>1</v>
      </c>
      <c r="N236" s="17">
        <f>IF($B236="a",1,IF($B236="b",1,IF($B236="c",1,IF(B236="d",1,0))))</f>
        <v>0</v>
      </c>
      <c r="O236" s="28">
        <f>H236/8</f>
        <v>0.625</v>
      </c>
      <c r="P236" s="17" t="str">
        <f>LEFT(A236,2)</f>
        <v>MK</v>
      </c>
      <c r="Q236" s="16">
        <f t="shared" si="51"/>
        <v>5</v>
      </c>
      <c r="R236" s="16">
        <f t="shared" si="50"/>
        <v>13</v>
      </c>
    </row>
    <row r="237" spans="1:18" ht="12.75">
      <c r="A237" s="13" t="s">
        <v>535</v>
      </c>
      <c r="B237" s="12" t="s">
        <v>411</v>
      </c>
      <c r="C237" s="13" t="s">
        <v>536</v>
      </c>
      <c r="D237" s="12">
        <v>4</v>
      </c>
      <c r="E237" s="12" t="s">
        <v>498</v>
      </c>
      <c r="F237" s="13">
        <v>105</v>
      </c>
      <c r="G237" s="13">
        <f t="shared" si="10"/>
        <v>1</v>
      </c>
      <c r="H237" s="13">
        <f>F237-G237*100</f>
        <v>5</v>
      </c>
      <c r="I237" s="16">
        <f>IF(LEFT(E237,1)="H",VLOOKUP(G237,$AE$3:$AF$10,2),0)</f>
        <v>0</v>
      </c>
      <c r="J237" s="13">
        <f>(INT(H237/8))</f>
        <v>0</v>
      </c>
      <c r="K237" s="16" t="str">
        <f>IF((H237-8*J237)=2,"1/4",IF((H237-8*J237)=3,"3/8",IF((H237-8*J237)=4,"1/2",IF((H237-8*J237)=5,"5/8",IF((H237-8*J237)=6,"3/4",IF((H237-8*J237)=7,"7/8",IF((H237-8*J237)=8,"1","")))))))</f>
        <v>5/8</v>
      </c>
      <c r="L237" s="17">
        <f>IF(B237="b",1,IF(B237="d",1,IF(B237="e",1,0)))</f>
        <v>0</v>
      </c>
      <c r="M237" s="17">
        <f t="shared" si="44"/>
        <v>0</v>
      </c>
      <c r="N237" s="17">
        <f>IF($B237="a",1,IF($B237="b",1,IF($B237="c",1,IF(B237="d",1,0))))</f>
        <v>0</v>
      </c>
      <c r="O237" s="28">
        <f>H237/8</f>
        <v>0.625</v>
      </c>
      <c r="P237" s="17" t="str">
        <f>LEFT(A237,2)</f>
        <v>MK</v>
      </c>
      <c r="Q237" s="16">
        <f t="shared" si="51"/>
        <v>5</v>
      </c>
      <c r="R237" s="16">
        <f t="shared" si="50"/>
        <v>26</v>
      </c>
    </row>
    <row r="238" spans="1:18" ht="12.75">
      <c r="A238" s="13" t="s">
        <v>259</v>
      </c>
      <c r="B238" s="12" t="s">
        <v>407</v>
      </c>
      <c r="C238" s="13" t="s">
        <v>261</v>
      </c>
      <c r="D238" s="12">
        <v>4</v>
      </c>
      <c r="E238" s="12" t="s">
        <v>470</v>
      </c>
      <c r="F238" s="13">
        <v>14747</v>
      </c>
      <c r="G238" s="13">
        <f t="shared" si="10"/>
        <v>147</v>
      </c>
      <c r="H238" s="13">
        <f t="shared" si="48"/>
        <v>47</v>
      </c>
      <c r="I238" s="16">
        <f>IF(LEFT(E238,1)="H",VLOOKUP(G238,$AE$3:$AF$10,2),0)</f>
        <v>0</v>
      </c>
      <c r="J238" s="13">
        <f t="shared" si="52"/>
        <v>5</v>
      </c>
      <c r="K238" s="16" t="str">
        <f t="shared" si="54"/>
        <v>7/8</v>
      </c>
      <c r="L238" s="17">
        <f t="shared" si="43"/>
        <v>1</v>
      </c>
      <c r="M238" s="17">
        <f t="shared" si="44"/>
        <v>1</v>
      </c>
      <c r="N238" s="17">
        <f t="shared" si="42"/>
        <v>1</v>
      </c>
      <c r="O238" s="28">
        <f t="shared" si="49"/>
        <v>5.875</v>
      </c>
      <c r="P238" s="17" t="str">
        <f t="shared" si="53"/>
        <v>ML</v>
      </c>
      <c r="Q238" s="16">
        <f t="shared" si="51"/>
        <v>1</v>
      </c>
      <c r="R238" s="16">
        <f t="shared" si="50"/>
        <v>20</v>
      </c>
    </row>
    <row r="239" spans="1:18" ht="12.75">
      <c r="A239" s="13" t="s">
        <v>537</v>
      </c>
      <c r="B239" s="12" t="s">
        <v>410</v>
      </c>
      <c r="C239" s="13" t="s">
        <v>539</v>
      </c>
      <c r="D239" s="12">
        <v>2</v>
      </c>
      <c r="E239" s="12" t="s">
        <v>151</v>
      </c>
      <c r="F239" s="13">
        <v>507</v>
      </c>
      <c r="G239" s="13">
        <f t="shared" si="10"/>
        <v>5</v>
      </c>
      <c r="H239" s="13">
        <f>F239-G239*100</f>
        <v>7</v>
      </c>
      <c r="I239" s="16">
        <f>IF(LEFT(E239,1)="H",VLOOKUP(G239,$AE$3:$AF$10,2),0)</f>
        <v>0</v>
      </c>
      <c r="J239" s="13">
        <f>(INT(H239/8))</f>
        <v>0</v>
      </c>
      <c r="K239" s="16" t="str">
        <f>IF((H239-8*J239)=2,"1/4",IF((H239-8*J239)=3,"3/8",IF((H239-8*J239)=4,"1/2",IF((H239-8*J239)=5,"5/8",IF((H239-8*J239)=6,"3/4",IF((H239-8*J239)=7,"7/8",IF((H239-8*J239)=8,"1","")))))))</f>
        <v>7/8</v>
      </c>
      <c r="L239" s="17">
        <f>IF(B239="b",1,IF(B239="d",1,IF(B239="e",1,0)))</f>
        <v>0</v>
      </c>
      <c r="M239" s="17">
        <f t="shared" si="44"/>
        <v>1</v>
      </c>
      <c r="N239" s="17">
        <f>IF($B239="a",1,IF($B239="b",1,IF($B239="c",1,IF(B239="d",1,0))))</f>
        <v>0</v>
      </c>
      <c r="O239" s="28">
        <f>H239/8</f>
        <v>0.875</v>
      </c>
      <c r="P239" s="17" t="str">
        <f>LEFT(A239,2)</f>
        <v>ML</v>
      </c>
      <c r="Q239" s="16">
        <f t="shared" si="51"/>
        <v>1</v>
      </c>
      <c r="R239" s="16">
        <f t="shared" si="50"/>
        <v>16</v>
      </c>
    </row>
    <row r="240" spans="1:18" ht="12.75">
      <c r="A240" s="13" t="s">
        <v>538</v>
      </c>
      <c r="B240" s="12" t="s">
        <v>410</v>
      </c>
      <c r="C240" s="13" t="s">
        <v>539</v>
      </c>
      <c r="D240" s="12">
        <v>2</v>
      </c>
      <c r="E240" s="12" t="s">
        <v>151</v>
      </c>
      <c r="F240" s="13">
        <v>508</v>
      </c>
      <c r="G240" s="13">
        <f t="shared" si="10"/>
        <v>5</v>
      </c>
      <c r="H240" s="13">
        <f>F240-G240*100</f>
        <v>8</v>
      </c>
      <c r="I240" s="16">
        <f>IF(LEFT(E240,1)="H",VLOOKUP(G240,$AE$3:$AF$10,2),0)</f>
        <v>0</v>
      </c>
      <c r="J240" s="13">
        <f>(INT(H240/8))</f>
        <v>1</v>
      </c>
      <c r="K240" s="16">
        <f>IF((H240-8*J240)=2,"1/4",IF((H240-8*J240)=3,"3/8",IF((H240-8*J240)=4,"1/2",IF((H240-8*J240)=5,"5/8",IF((H240-8*J240)=6,"3/4",IF((H240-8*J240)=7,"7/8",IF((H240-8*J240)=8,"1","")))))))</f>
      </c>
      <c r="L240" s="17">
        <f>IF(B240="b",1,IF(B240="d",1,IF(B240="e",1,0)))</f>
        <v>0</v>
      </c>
      <c r="M240" s="17">
        <f t="shared" si="44"/>
        <v>1</v>
      </c>
      <c r="N240" s="17">
        <f>IF($B240="a",1,IF($B240="b",1,IF($B240="c",1,IF(B240="d",1,0))))</f>
        <v>0</v>
      </c>
      <c r="O240" s="28">
        <f>H240/8</f>
        <v>1</v>
      </c>
      <c r="P240" s="17" t="str">
        <f>LEFT(A240,2)</f>
        <v>ML</v>
      </c>
      <c r="Q240" s="16">
        <f t="shared" si="51"/>
        <v>1</v>
      </c>
      <c r="R240" s="16">
        <f t="shared" si="50"/>
        <v>18</v>
      </c>
    </row>
    <row r="241" spans="1:18" ht="12.75">
      <c r="A241" s="13" t="s">
        <v>262</v>
      </c>
      <c r="B241" s="12" t="s">
        <v>413</v>
      </c>
      <c r="C241" s="13" t="s">
        <v>270</v>
      </c>
      <c r="D241" s="12">
        <v>2</v>
      </c>
      <c r="E241" s="12" t="s">
        <v>14</v>
      </c>
      <c r="F241" s="13">
        <v>409</v>
      </c>
      <c r="G241" s="13">
        <f t="shared" si="10"/>
        <v>4</v>
      </c>
      <c r="H241" s="13">
        <f aca="true" t="shared" si="55" ref="H241:H251">F241-G241*100</f>
        <v>9</v>
      </c>
      <c r="I241" s="16" t="e">
        <f>IF(LEFT(E241,1)="H",VLOOKUP(G241,$AE$3:$AF$10,2),0)</f>
        <v>#N/A</v>
      </c>
      <c r="J241" s="13">
        <f aca="true" t="shared" si="56" ref="J241:J251">(INT(H241/8))</f>
        <v>1</v>
      </c>
      <c r="K241" s="16">
        <f t="shared" si="54"/>
      </c>
      <c r="L241" s="17">
        <f t="shared" si="43"/>
        <v>0</v>
      </c>
      <c r="M241" s="17">
        <f t="shared" si="44"/>
        <v>1</v>
      </c>
      <c r="N241" s="17">
        <f t="shared" si="42"/>
        <v>1</v>
      </c>
      <c r="O241" s="28">
        <f t="shared" si="49"/>
        <v>1.125</v>
      </c>
      <c r="P241" s="17" t="str">
        <f aca="true" t="shared" si="57" ref="P241:P251">LEFT(A241,2)</f>
        <v>MM</v>
      </c>
      <c r="Q241" s="16">
        <f t="shared" si="51"/>
        <v>1</v>
      </c>
      <c r="R241" s="16">
        <f t="shared" si="50"/>
        <v>4</v>
      </c>
    </row>
    <row r="242" spans="1:18" ht="12.75">
      <c r="A242" s="13" t="s">
        <v>263</v>
      </c>
      <c r="B242" s="12" t="s">
        <v>409</v>
      </c>
      <c r="C242" s="13" t="s">
        <v>271</v>
      </c>
      <c r="D242" s="12">
        <v>2</v>
      </c>
      <c r="E242" s="12" t="s">
        <v>8</v>
      </c>
      <c r="F242" s="13">
        <v>505</v>
      </c>
      <c r="G242" s="13">
        <f t="shared" si="10"/>
        <v>5</v>
      </c>
      <c r="H242" s="13">
        <f t="shared" si="55"/>
        <v>5</v>
      </c>
      <c r="I242" s="16" t="e">
        <f>IF(LEFT(E242,1)="H",VLOOKUP(G242,$AE$3:$AF$10,2),0)</f>
        <v>#N/A</v>
      </c>
      <c r="J242" s="13">
        <f t="shared" si="56"/>
        <v>0</v>
      </c>
      <c r="K242" s="16" t="str">
        <f t="shared" si="54"/>
        <v>5/8</v>
      </c>
      <c r="L242" s="17">
        <f t="shared" si="43"/>
        <v>0</v>
      </c>
      <c r="M242" s="17">
        <f t="shared" si="44"/>
        <v>0</v>
      </c>
      <c r="N242" s="17">
        <f t="shared" si="42"/>
        <v>0</v>
      </c>
      <c r="O242" s="28">
        <f t="shared" si="49"/>
        <v>0.625</v>
      </c>
      <c r="P242" s="17" t="str">
        <f t="shared" si="57"/>
        <v>MM</v>
      </c>
      <c r="Q242" s="16">
        <f t="shared" si="51"/>
        <v>1</v>
      </c>
      <c r="R242" s="16">
        <f t="shared" si="50"/>
        <v>10</v>
      </c>
    </row>
    <row r="243" spans="1:18" ht="12.75">
      <c r="A243" s="13" t="s">
        <v>264</v>
      </c>
      <c r="B243" s="12" t="s">
        <v>410</v>
      </c>
      <c r="C243" s="13" t="s">
        <v>17</v>
      </c>
      <c r="D243" s="12">
        <v>2</v>
      </c>
      <c r="E243" s="12" t="s">
        <v>8</v>
      </c>
      <c r="F243" s="13">
        <v>508</v>
      </c>
      <c r="G243" s="13">
        <f t="shared" si="10"/>
        <v>5</v>
      </c>
      <c r="H243" s="13">
        <f t="shared" si="55"/>
        <v>8</v>
      </c>
      <c r="I243" s="16" t="e">
        <f>IF(LEFT(E243,1)="H",VLOOKUP(G243,$AE$3:$AF$10,2),0)</f>
        <v>#N/A</v>
      </c>
      <c r="J243" s="13">
        <f t="shared" si="56"/>
        <v>1</v>
      </c>
      <c r="K243" s="16">
        <f t="shared" si="54"/>
      </c>
      <c r="L243" s="17">
        <f t="shared" si="43"/>
        <v>0</v>
      </c>
      <c r="M243" s="17">
        <f t="shared" si="44"/>
        <v>1</v>
      </c>
      <c r="N243" s="17">
        <f t="shared" si="42"/>
        <v>0</v>
      </c>
      <c r="O243" s="28">
        <f t="shared" si="49"/>
        <v>1</v>
      </c>
      <c r="P243" s="17" t="str">
        <f t="shared" si="57"/>
        <v>MM</v>
      </c>
      <c r="Q243" s="16">
        <f t="shared" si="51"/>
        <v>1</v>
      </c>
      <c r="R243" s="16">
        <f t="shared" si="50"/>
        <v>31</v>
      </c>
    </row>
    <row r="244" spans="1:18" ht="12.75">
      <c r="A244" s="13" t="s">
        <v>192</v>
      </c>
      <c r="B244" s="12" t="s">
        <v>413</v>
      </c>
      <c r="C244" s="13" t="s">
        <v>31</v>
      </c>
      <c r="D244" s="12">
        <v>2</v>
      </c>
      <c r="E244" s="12" t="s">
        <v>8</v>
      </c>
      <c r="F244" s="13">
        <v>404</v>
      </c>
      <c r="G244" s="13">
        <f t="shared" si="10"/>
        <v>4</v>
      </c>
      <c r="H244" s="13">
        <f t="shared" si="55"/>
        <v>4</v>
      </c>
      <c r="I244" s="16" t="e">
        <f>IF(LEFT(E244,1)="H",VLOOKUP(G244,$AE$3:$AF$10,2),0)</f>
        <v>#N/A</v>
      </c>
      <c r="J244" s="13">
        <f t="shared" si="56"/>
        <v>0</v>
      </c>
      <c r="K244" s="16" t="str">
        <f t="shared" si="54"/>
        <v>1/2</v>
      </c>
      <c r="L244" s="17">
        <f t="shared" si="43"/>
        <v>0</v>
      </c>
      <c r="M244" s="17">
        <f t="shared" si="44"/>
        <v>1</v>
      </c>
      <c r="N244" s="17">
        <f t="shared" si="42"/>
        <v>1</v>
      </c>
      <c r="O244" s="28">
        <f t="shared" si="49"/>
        <v>0.5</v>
      </c>
      <c r="P244" s="17" t="str">
        <f t="shared" si="57"/>
        <v>MM</v>
      </c>
      <c r="Q244" s="16">
        <f t="shared" si="51"/>
        <v>2</v>
      </c>
      <c r="R244" s="16">
        <f t="shared" si="50"/>
        <v>16</v>
      </c>
    </row>
    <row r="245" spans="1:18" ht="12.75">
      <c r="A245" s="13" t="s">
        <v>194</v>
      </c>
      <c r="B245" s="12" t="s">
        <v>413</v>
      </c>
      <c r="C245" s="13" t="s">
        <v>34</v>
      </c>
      <c r="D245" s="12">
        <v>2</v>
      </c>
      <c r="E245" s="12" t="s">
        <v>8</v>
      </c>
      <c r="F245" s="13">
        <v>406</v>
      </c>
      <c r="G245" s="13">
        <f t="shared" si="10"/>
        <v>4</v>
      </c>
      <c r="H245" s="13">
        <f t="shared" si="55"/>
        <v>6</v>
      </c>
      <c r="I245" s="16" t="e">
        <f>IF(LEFT(E245,1)="H",VLOOKUP(G245,$AE$3:$AF$10,2),0)</f>
        <v>#N/A</v>
      </c>
      <c r="J245" s="13">
        <f t="shared" si="56"/>
        <v>0</v>
      </c>
      <c r="K245" s="16" t="str">
        <f t="shared" si="54"/>
        <v>3/4</v>
      </c>
      <c r="L245" s="17">
        <f t="shared" si="43"/>
        <v>0</v>
      </c>
      <c r="M245" s="17">
        <f t="shared" si="44"/>
        <v>1</v>
      </c>
      <c r="N245" s="17">
        <f t="shared" si="42"/>
        <v>1</v>
      </c>
      <c r="O245" s="28">
        <f t="shared" si="49"/>
        <v>0.75</v>
      </c>
      <c r="P245" s="17" t="str">
        <f t="shared" si="57"/>
        <v>MM</v>
      </c>
      <c r="Q245" s="16">
        <f t="shared" si="51"/>
        <v>2</v>
      </c>
      <c r="R245" s="16">
        <f t="shared" si="50"/>
        <v>40</v>
      </c>
    </row>
    <row r="246" spans="1:18" ht="12.75">
      <c r="A246" s="13" t="s">
        <v>195</v>
      </c>
      <c r="B246" s="12" t="s">
        <v>410</v>
      </c>
      <c r="C246" s="13" t="s">
        <v>33</v>
      </c>
      <c r="D246" s="12">
        <v>1</v>
      </c>
      <c r="E246" s="12" t="s">
        <v>14</v>
      </c>
      <c r="F246" s="13">
        <v>410</v>
      </c>
      <c r="G246" s="13">
        <f t="shared" si="10"/>
        <v>4</v>
      </c>
      <c r="H246" s="13">
        <f t="shared" si="55"/>
        <v>10</v>
      </c>
      <c r="I246" s="16" t="e">
        <f>IF(LEFT(E246,1)="H",VLOOKUP(G246,$AE$3:$AF$10,2),0)</f>
        <v>#N/A</v>
      </c>
      <c r="J246" s="13">
        <f t="shared" si="56"/>
        <v>1</v>
      </c>
      <c r="K246" s="16" t="str">
        <f t="shared" si="54"/>
        <v>1/4</v>
      </c>
      <c r="L246" s="17">
        <f t="shared" si="43"/>
        <v>0</v>
      </c>
      <c r="M246" s="17">
        <f t="shared" si="44"/>
        <v>1</v>
      </c>
      <c r="N246" s="17">
        <f t="shared" si="42"/>
        <v>0</v>
      </c>
      <c r="O246" s="28">
        <f t="shared" si="49"/>
        <v>1.25</v>
      </c>
      <c r="P246" s="17" t="str">
        <f t="shared" si="57"/>
        <v>MM</v>
      </c>
      <c r="Q246" s="16">
        <f t="shared" si="51"/>
        <v>2</v>
      </c>
      <c r="R246" s="16">
        <f t="shared" si="50"/>
        <v>49</v>
      </c>
    </row>
    <row r="247" spans="1:18" ht="12.75">
      <c r="A247" s="13" t="s">
        <v>540</v>
      </c>
      <c r="B247" s="12" t="s">
        <v>413</v>
      </c>
      <c r="C247" s="13" t="s">
        <v>30</v>
      </c>
      <c r="D247" s="12">
        <v>1</v>
      </c>
      <c r="E247" s="12" t="s">
        <v>8</v>
      </c>
      <c r="F247" s="13">
        <v>506</v>
      </c>
      <c r="G247" s="13">
        <f t="shared" si="10"/>
        <v>5</v>
      </c>
      <c r="H247" s="13">
        <f t="shared" si="55"/>
        <v>6</v>
      </c>
      <c r="I247" s="16" t="e">
        <f>IF(LEFT(E247,1)="H",VLOOKUP(G247,$AE$3:$AF$10,2),0)</f>
        <v>#N/A</v>
      </c>
      <c r="J247" s="13">
        <f t="shared" si="56"/>
        <v>0</v>
      </c>
      <c r="K247" s="16" t="str">
        <f t="shared" si="54"/>
        <v>3/4</v>
      </c>
      <c r="L247" s="17">
        <f t="shared" si="43"/>
        <v>0</v>
      </c>
      <c r="M247" s="17">
        <f t="shared" si="44"/>
        <v>1</v>
      </c>
      <c r="N247" s="17">
        <f t="shared" si="42"/>
        <v>1</v>
      </c>
      <c r="O247" s="28">
        <f t="shared" si="49"/>
        <v>0.75</v>
      </c>
      <c r="P247" s="17" t="str">
        <f t="shared" si="57"/>
        <v>MM</v>
      </c>
      <c r="Q247" s="16">
        <f t="shared" si="51"/>
        <v>2</v>
      </c>
      <c r="R247" s="16">
        <f t="shared" si="50"/>
        <v>53</v>
      </c>
    </row>
    <row r="248" spans="1:18" ht="12.75">
      <c r="A248" s="13" t="s">
        <v>193</v>
      </c>
      <c r="B248" s="12" t="s">
        <v>410</v>
      </c>
      <c r="C248" s="13" t="s">
        <v>32</v>
      </c>
      <c r="D248" s="12">
        <v>1</v>
      </c>
      <c r="E248" s="12" t="s">
        <v>8</v>
      </c>
      <c r="F248" s="13">
        <v>404</v>
      </c>
      <c r="G248" s="13">
        <f t="shared" si="10"/>
        <v>4</v>
      </c>
      <c r="H248" s="13">
        <f t="shared" si="55"/>
        <v>4</v>
      </c>
      <c r="I248" s="16" t="e">
        <f>IF(LEFT(E248,1)="H",VLOOKUP(G248,$AE$3:$AF$10,2),0)</f>
        <v>#N/A</v>
      </c>
      <c r="J248" s="13">
        <f t="shared" si="56"/>
        <v>0</v>
      </c>
      <c r="K248" s="16" t="str">
        <f t="shared" si="54"/>
        <v>1/2</v>
      </c>
      <c r="L248" s="17">
        <f t="shared" si="43"/>
        <v>0</v>
      </c>
      <c r="M248" s="17">
        <f t="shared" si="44"/>
        <v>1</v>
      </c>
      <c r="N248" s="17">
        <f t="shared" si="42"/>
        <v>0</v>
      </c>
      <c r="O248" s="28">
        <f t="shared" si="49"/>
        <v>0.5</v>
      </c>
      <c r="P248" s="17" t="str">
        <f t="shared" si="57"/>
        <v>MM</v>
      </c>
      <c r="Q248" s="16">
        <f t="shared" si="51"/>
        <v>2</v>
      </c>
      <c r="R248" s="16">
        <f t="shared" si="50"/>
        <v>57</v>
      </c>
    </row>
    <row r="249" spans="1:18" ht="12.75">
      <c r="A249" s="13" t="s">
        <v>266</v>
      </c>
      <c r="B249" s="12" t="s">
        <v>410</v>
      </c>
      <c r="C249" s="13" t="s">
        <v>273</v>
      </c>
      <c r="D249" s="12">
        <v>3</v>
      </c>
      <c r="E249" s="12" t="s">
        <v>8</v>
      </c>
      <c r="F249" s="13">
        <v>606</v>
      </c>
      <c r="G249" s="13">
        <f t="shared" si="10"/>
        <v>6</v>
      </c>
      <c r="H249" s="13">
        <f t="shared" si="55"/>
        <v>6</v>
      </c>
      <c r="I249" s="16" t="e">
        <f>IF(LEFT(E249,1)="H",VLOOKUP(G249,$AE$3:$AF$10,2),0)</f>
        <v>#N/A</v>
      </c>
      <c r="J249" s="13">
        <f t="shared" si="56"/>
        <v>0</v>
      </c>
      <c r="K249" s="16" t="str">
        <f t="shared" si="54"/>
        <v>3/4</v>
      </c>
      <c r="L249" s="17">
        <f t="shared" si="43"/>
        <v>0</v>
      </c>
      <c r="M249" s="17">
        <f t="shared" si="44"/>
        <v>1</v>
      </c>
      <c r="N249" s="17">
        <f t="shared" si="42"/>
        <v>0</v>
      </c>
      <c r="O249" s="28">
        <f aca="true" t="shared" si="58" ref="O249:O274">H249/8</f>
        <v>0.75</v>
      </c>
      <c r="P249" s="17" t="str">
        <f t="shared" si="57"/>
        <v>MM</v>
      </c>
      <c r="Q249" s="16">
        <f t="shared" si="51"/>
        <v>3</v>
      </c>
      <c r="R249" s="16">
        <f aca="true" t="shared" si="59" ref="R249:R270">VALUE(RIGHT($A249,LEN($A249)-4))</f>
        <v>27</v>
      </c>
    </row>
    <row r="250" spans="1:18" ht="12.75">
      <c r="A250" s="13" t="s">
        <v>265</v>
      </c>
      <c r="B250" s="12" t="s">
        <v>407</v>
      </c>
      <c r="C250" s="13" t="s">
        <v>272</v>
      </c>
      <c r="D250" s="12">
        <v>4</v>
      </c>
      <c r="E250" s="12" t="s">
        <v>8</v>
      </c>
      <c r="F250" s="13">
        <v>506</v>
      </c>
      <c r="G250" s="13">
        <f t="shared" si="10"/>
        <v>5</v>
      </c>
      <c r="H250" s="13">
        <f t="shared" si="55"/>
        <v>6</v>
      </c>
      <c r="I250" s="16" t="e">
        <f>IF(LEFT(E250,1)="H",VLOOKUP(G250,$AE$3:$AF$10,2),0)</f>
        <v>#N/A</v>
      </c>
      <c r="J250" s="13">
        <f t="shared" si="56"/>
        <v>0</v>
      </c>
      <c r="K250" s="16" t="str">
        <f t="shared" si="54"/>
        <v>3/4</v>
      </c>
      <c r="L250" s="17">
        <f t="shared" si="43"/>
        <v>1</v>
      </c>
      <c r="M250" s="17">
        <f t="shared" si="44"/>
        <v>1</v>
      </c>
      <c r="N250" s="17">
        <f t="shared" si="42"/>
        <v>1</v>
      </c>
      <c r="O250" s="28">
        <f t="shared" si="58"/>
        <v>0.75</v>
      </c>
      <c r="P250" s="17" t="str">
        <f>LEFT(A250,2)</f>
        <v>MM</v>
      </c>
      <c r="Q250" s="16">
        <f t="shared" si="51"/>
        <v>3</v>
      </c>
      <c r="R250" s="16">
        <f t="shared" si="59"/>
        <v>31</v>
      </c>
    </row>
    <row r="251" spans="1:18" ht="12.75">
      <c r="A251" s="13" t="s">
        <v>196</v>
      </c>
      <c r="B251" s="12" t="s">
        <v>413</v>
      </c>
      <c r="C251" s="13" t="s">
        <v>35</v>
      </c>
      <c r="D251" s="12">
        <v>1</v>
      </c>
      <c r="E251" s="12" t="s">
        <v>36</v>
      </c>
      <c r="F251" s="13">
        <v>314</v>
      </c>
      <c r="G251" s="13">
        <f t="shared" si="10"/>
        <v>3</v>
      </c>
      <c r="H251" s="13">
        <f t="shared" si="55"/>
        <v>14</v>
      </c>
      <c r="I251" s="16">
        <f>IF(LEFT(E251,1)="H",VLOOKUP(G251,$AE$3:$AF$10,2),0)</f>
        <v>0</v>
      </c>
      <c r="J251" s="13">
        <f t="shared" si="56"/>
        <v>1</v>
      </c>
      <c r="K251" s="16" t="str">
        <f t="shared" si="54"/>
        <v>3/4</v>
      </c>
      <c r="L251" s="17">
        <f t="shared" si="43"/>
        <v>0</v>
      </c>
      <c r="M251" s="17">
        <f t="shared" si="44"/>
        <v>1</v>
      </c>
      <c r="N251" s="17">
        <f t="shared" si="42"/>
        <v>1</v>
      </c>
      <c r="O251" s="28">
        <f t="shared" si="58"/>
        <v>1.75</v>
      </c>
      <c r="P251" s="17" t="str">
        <f t="shared" si="57"/>
        <v>MM</v>
      </c>
      <c r="Q251" s="16">
        <f t="shared" si="51"/>
        <v>4</v>
      </c>
      <c r="R251" s="16">
        <f t="shared" si="59"/>
        <v>12</v>
      </c>
    </row>
    <row r="252" spans="1:18" ht="12.75">
      <c r="A252" s="13" t="s">
        <v>197</v>
      </c>
      <c r="B252" s="12" t="s">
        <v>413</v>
      </c>
      <c r="C252" s="13" t="s">
        <v>37</v>
      </c>
      <c r="D252" s="12">
        <v>1</v>
      </c>
      <c r="E252" s="12" t="s">
        <v>14</v>
      </c>
      <c r="F252" s="13">
        <v>410</v>
      </c>
      <c r="G252" s="13">
        <f t="shared" si="10"/>
        <v>4</v>
      </c>
      <c r="H252" s="13">
        <f aca="true" t="shared" si="60" ref="H252:H274">F252-G252*100</f>
        <v>10</v>
      </c>
      <c r="I252" s="16" t="e">
        <f>IF(LEFT(E252,1)="H",VLOOKUP(G252,$AE$3:$AF$10,2),0)</f>
        <v>#N/A</v>
      </c>
      <c r="J252" s="13">
        <f aca="true" t="shared" si="61" ref="J252:J274">(INT(H252/8))</f>
        <v>1</v>
      </c>
      <c r="K252" s="16" t="str">
        <f t="shared" si="54"/>
        <v>1/4</v>
      </c>
      <c r="L252" s="17">
        <f t="shared" si="43"/>
        <v>0</v>
      </c>
      <c r="M252" s="17">
        <f t="shared" si="44"/>
        <v>1</v>
      </c>
      <c r="N252" s="17">
        <f t="shared" si="42"/>
        <v>1</v>
      </c>
      <c r="O252" s="28">
        <f t="shared" si="58"/>
        <v>1.25</v>
      </c>
      <c r="P252" s="17" t="str">
        <f aca="true" t="shared" si="62" ref="P252:P273">LEFT(A252,2)</f>
        <v>MM</v>
      </c>
      <c r="Q252" s="16">
        <f t="shared" si="51"/>
        <v>4</v>
      </c>
      <c r="R252" s="16">
        <f t="shared" si="59"/>
        <v>39</v>
      </c>
    </row>
    <row r="253" spans="1:18" ht="12.75">
      <c r="A253" s="13" t="s">
        <v>199</v>
      </c>
      <c r="B253" s="12" t="s">
        <v>410</v>
      </c>
      <c r="C253" s="13" t="s">
        <v>39</v>
      </c>
      <c r="D253" s="12">
        <v>1</v>
      </c>
      <c r="E253" s="12" t="s">
        <v>8</v>
      </c>
      <c r="F253" s="13">
        <v>403</v>
      </c>
      <c r="G253" s="13">
        <f t="shared" si="10"/>
        <v>4</v>
      </c>
      <c r="H253" s="13">
        <f t="shared" si="60"/>
        <v>3</v>
      </c>
      <c r="I253" s="16" t="e">
        <f>IF(LEFT(E253,1)="H",VLOOKUP(G253,$AE$3:$AF$10,2),0)</f>
        <v>#N/A</v>
      </c>
      <c r="J253" s="13">
        <f t="shared" si="61"/>
        <v>0</v>
      </c>
      <c r="K253" s="16" t="str">
        <f t="shared" si="54"/>
        <v>3/8</v>
      </c>
      <c r="L253" s="17">
        <f t="shared" si="43"/>
        <v>0</v>
      </c>
      <c r="M253" s="17">
        <f t="shared" si="44"/>
        <v>1</v>
      </c>
      <c r="N253" s="17">
        <f t="shared" si="42"/>
        <v>0</v>
      </c>
      <c r="O253" s="28">
        <f t="shared" si="58"/>
        <v>0.375</v>
      </c>
      <c r="P253" s="17" t="str">
        <f t="shared" si="62"/>
        <v>MM</v>
      </c>
      <c r="Q253" s="16">
        <f t="shared" si="51"/>
        <v>5</v>
      </c>
      <c r="R253" s="16">
        <f t="shared" si="59"/>
        <v>15</v>
      </c>
    </row>
    <row r="254" spans="1:18" ht="12.75">
      <c r="A254" s="13" t="s">
        <v>267</v>
      </c>
      <c r="B254" s="12" t="s">
        <v>411</v>
      </c>
      <c r="C254" s="13" t="s">
        <v>274</v>
      </c>
      <c r="D254" s="12">
        <v>2</v>
      </c>
      <c r="E254" s="12" t="s">
        <v>471</v>
      </c>
      <c r="F254" s="13">
        <v>323069</v>
      </c>
      <c r="G254" s="13">
        <f t="shared" si="10"/>
        <v>3230</v>
      </c>
      <c r="H254" s="13">
        <f t="shared" si="60"/>
        <v>69</v>
      </c>
      <c r="I254" s="16">
        <f>IF(LEFT(E254,1)="H",VLOOKUP(G254,$AE$3:$AF$10,2),0)</f>
        <v>0</v>
      </c>
      <c r="J254" s="13">
        <f t="shared" si="61"/>
        <v>8</v>
      </c>
      <c r="K254" s="16" t="str">
        <f t="shared" si="54"/>
        <v>5/8</v>
      </c>
      <c r="L254" s="17">
        <f t="shared" si="43"/>
        <v>0</v>
      </c>
      <c r="M254" s="17">
        <f t="shared" si="44"/>
        <v>0</v>
      </c>
      <c r="N254" s="17">
        <f t="shared" si="42"/>
        <v>0</v>
      </c>
      <c r="O254" s="28">
        <f t="shared" si="58"/>
        <v>8.625</v>
      </c>
      <c r="P254" s="17" t="str">
        <f t="shared" si="62"/>
        <v>MM</v>
      </c>
      <c r="Q254" s="16">
        <f t="shared" si="51"/>
        <v>5</v>
      </c>
      <c r="R254" s="16">
        <f t="shared" si="59"/>
        <v>21</v>
      </c>
    </row>
    <row r="255" spans="1:18" ht="12.75">
      <c r="A255" s="13" t="s">
        <v>198</v>
      </c>
      <c r="B255" s="12" t="s">
        <v>407</v>
      </c>
      <c r="C255" s="13" t="s">
        <v>38</v>
      </c>
      <c r="D255" s="12">
        <v>2</v>
      </c>
      <c r="E255" s="12" t="s">
        <v>8</v>
      </c>
      <c r="F255" s="13">
        <v>506</v>
      </c>
      <c r="G255" s="13">
        <f>TRUNC(F255/100)</f>
        <v>5</v>
      </c>
      <c r="H255" s="13">
        <f t="shared" si="60"/>
        <v>6</v>
      </c>
      <c r="I255" s="16" t="e">
        <f>IF(LEFT(E255,1)="H",VLOOKUP(G255,$AE$3:$AF$10,2),0)</f>
        <v>#N/A</v>
      </c>
      <c r="J255" s="13">
        <f t="shared" si="61"/>
        <v>0</v>
      </c>
      <c r="K255" s="16" t="str">
        <f t="shared" si="54"/>
        <v>3/4</v>
      </c>
      <c r="L255" s="17">
        <f t="shared" si="43"/>
        <v>1</v>
      </c>
      <c r="M255" s="17">
        <f t="shared" si="44"/>
        <v>1</v>
      </c>
      <c r="N255" s="17">
        <f t="shared" si="42"/>
        <v>1</v>
      </c>
      <c r="O255" s="28">
        <f t="shared" si="58"/>
        <v>0.75</v>
      </c>
      <c r="P255" s="17" t="str">
        <f t="shared" si="62"/>
        <v>MM</v>
      </c>
      <c r="Q255" s="16">
        <f t="shared" si="9"/>
        <v>5</v>
      </c>
      <c r="R255" s="16">
        <f t="shared" si="59"/>
        <v>25</v>
      </c>
    </row>
    <row r="256" spans="1:18" ht="12.75">
      <c r="A256" s="13" t="s">
        <v>268</v>
      </c>
      <c r="B256" s="12" t="s">
        <v>413</v>
      </c>
      <c r="C256" s="13" t="s">
        <v>275</v>
      </c>
      <c r="D256" s="12">
        <v>2</v>
      </c>
      <c r="E256" s="12" t="s">
        <v>14</v>
      </c>
      <c r="F256" s="13">
        <v>615</v>
      </c>
      <c r="G256" s="13">
        <f t="shared" si="10"/>
        <v>6</v>
      </c>
      <c r="H256" s="13">
        <f t="shared" si="60"/>
        <v>15</v>
      </c>
      <c r="I256" s="16" t="e">
        <f>IF(LEFT(E256,1)="H",VLOOKUP(G256,$AE$3:$AF$10,2),0)</f>
        <v>#N/A</v>
      </c>
      <c r="J256" s="13">
        <f t="shared" si="61"/>
        <v>1</v>
      </c>
      <c r="K256" s="16" t="str">
        <f t="shared" si="54"/>
        <v>7/8</v>
      </c>
      <c r="L256" s="17">
        <f t="shared" si="43"/>
        <v>0</v>
      </c>
      <c r="M256" s="17">
        <f t="shared" si="44"/>
        <v>1</v>
      </c>
      <c r="N256" s="17">
        <f aca="true" t="shared" si="63" ref="N256:N274">IF($B256="a",1,IF($B256="b",1,IF($B256="c",1,IF(B256="d",1,0))))</f>
        <v>1</v>
      </c>
      <c r="O256" s="28">
        <f t="shared" si="58"/>
        <v>1.875</v>
      </c>
      <c r="P256" s="17" t="str">
        <f t="shared" si="62"/>
        <v>MN</v>
      </c>
      <c r="Q256" s="16">
        <f aca="true" t="shared" si="64" ref="Q256:Q262">INT(VALUE(RIGHT($A256,LEN($A256)-2)))</f>
        <v>2</v>
      </c>
      <c r="R256" s="16">
        <f t="shared" si="59"/>
        <v>18</v>
      </c>
    </row>
    <row r="257" spans="1:18" ht="12.75">
      <c r="A257" s="13" t="s">
        <v>200</v>
      </c>
      <c r="B257" s="12" t="s">
        <v>410</v>
      </c>
      <c r="C257" s="13" t="s">
        <v>43</v>
      </c>
      <c r="D257" s="12">
        <v>2</v>
      </c>
      <c r="E257" s="12" t="s">
        <v>36</v>
      </c>
      <c r="F257" s="13">
        <v>306</v>
      </c>
      <c r="G257" s="13">
        <f t="shared" si="10"/>
        <v>3</v>
      </c>
      <c r="H257" s="13">
        <f t="shared" si="60"/>
        <v>6</v>
      </c>
      <c r="I257" s="16">
        <f>IF(LEFT(E257,1)="H",VLOOKUP(G257,$AE$3:$AF$10,2),0)</f>
        <v>0</v>
      </c>
      <c r="J257" s="13">
        <f t="shared" si="61"/>
        <v>0</v>
      </c>
      <c r="K257" s="16" t="str">
        <f t="shared" si="54"/>
        <v>3/4</v>
      </c>
      <c r="L257" s="17">
        <f aca="true" t="shared" si="65" ref="L257:L274">IF(B257="b",1,IF(B257="d",1,IF(B257="e",1,0)))</f>
        <v>0</v>
      </c>
      <c r="M257" s="17">
        <f aca="true" t="shared" si="66" ref="M257:M274">IF($B257="c",1,IF($B257="f",1,IF($B257="d",1,0)))</f>
        <v>1</v>
      </c>
      <c r="N257" s="17">
        <f t="shared" si="63"/>
        <v>0</v>
      </c>
      <c r="O257" s="28">
        <f t="shared" si="58"/>
        <v>0.75</v>
      </c>
      <c r="P257" s="17" t="str">
        <f t="shared" si="62"/>
        <v>MN</v>
      </c>
      <c r="Q257" s="16">
        <f t="shared" si="64"/>
        <v>3</v>
      </c>
      <c r="R257" s="16">
        <f t="shared" si="59"/>
        <v>18</v>
      </c>
    </row>
    <row r="258" spans="1:18" ht="12.75">
      <c r="A258" s="13" t="s">
        <v>203</v>
      </c>
      <c r="B258" s="12" t="s">
        <v>407</v>
      </c>
      <c r="C258" s="13" t="s">
        <v>45</v>
      </c>
      <c r="D258" s="12">
        <v>2</v>
      </c>
      <c r="E258" s="12" t="s">
        <v>36</v>
      </c>
      <c r="F258" s="13">
        <v>410</v>
      </c>
      <c r="G258" s="13">
        <f t="shared" si="10"/>
        <v>4</v>
      </c>
      <c r="H258" s="13">
        <f t="shared" si="60"/>
        <v>10</v>
      </c>
      <c r="I258" s="16">
        <f>IF(LEFT(E258,1)="H",VLOOKUP(G258,$AE$3:$AF$10,2),0)</f>
        <v>0</v>
      </c>
      <c r="J258" s="13">
        <f t="shared" si="61"/>
        <v>1</v>
      </c>
      <c r="K258" s="16" t="str">
        <f t="shared" si="54"/>
        <v>1/4</v>
      </c>
      <c r="L258" s="17">
        <f t="shared" si="65"/>
        <v>1</v>
      </c>
      <c r="M258" s="17">
        <f t="shared" si="66"/>
        <v>1</v>
      </c>
      <c r="N258" s="17">
        <f t="shared" si="63"/>
        <v>1</v>
      </c>
      <c r="O258" s="28">
        <f t="shared" si="58"/>
        <v>1.25</v>
      </c>
      <c r="P258" s="17" t="str">
        <f t="shared" si="62"/>
        <v>MN</v>
      </c>
      <c r="Q258" s="16">
        <f t="shared" si="64"/>
        <v>3</v>
      </c>
      <c r="R258" s="16">
        <f t="shared" si="59"/>
        <v>22</v>
      </c>
    </row>
    <row r="259" spans="1:18" ht="12.75">
      <c r="A259" s="13" t="s">
        <v>201</v>
      </c>
      <c r="B259" s="12" t="s">
        <v>410</v>
      </c>
      <c r="C259" s="13" t="s">
        <v>42</v>
      </c>
      <c r="D259" s="12">
        <v>2</v>
      </c>
      <c r="E259" s="12" t="s">
        <v>36</v>
      </c>
      <c r="F259" s="13">
        <v>308</v>
      </c>
      <c r="G259" s="13">
        <f t="shared" si="10"/>
        <v>3</v>
      </c>
      <c r="H259" s="13">
        <f t="shared" si="60"/>
        <v>8</v>
      </c>
      <c r="I259" s="16">
        <f>IF(LEFT(E259,1)="H",VLOOKUP(G259,$AE$3:$AF$10,2),0)</f>
        <v>0</v>
      </c>
      <c r="J259" s="13">
        <f t="shared" si="61"/>
        <v>1</v>
      </c>
      <c r="K259" s="16">
        <f t="shared" si="54"/>
      </c>
      <c r="L259" s="17">
        <f t="shared" si="65"/>
        <v>0</v>
      </c>
      <c r="M259" s="17">
        <f t="shared" si="66"/>
        <v>1</v>
      </c>
      <c r="N259" s="17">
        <f t="shared" si="63"/>
        <v>0</v>
      </c>
      <c r="O259" s="28">
        <f t="shared" si="58"/>
        <v>1</v>
      </c>
      <c r="P259" s="17" t="str">
        <f t="shared" si="62"/>
        <v>MN</v>
      </c>
      <c r="Q259" s="16">
        <f t="shared" si="64"/>
        <v>3</v>
      </c>
      <c r="R259" s="16">
        <f t="shared" si="59"/>
        <v>26</v>
      </c>
    </row>
    <row r="260" spans="1:18" ht="12.75">
      <c r="A260" s="13" t="s">
        <v>202</v>
      </c>
      <c r="B260" s="12" t="s">
        <v>407</v>
      </c>
      <c r="C260" s="13" t="s">
        <v>44</v>
      </c>
      <c r="D260" s="12">
        <v>2</v>
      </c>
      <c r="E260" s="12" t="s">
        <v>8</v>
      </c>
      <c r="F260" s="13">
        <v>404</v>
      </c>
      <c r="G260" s="13">
        <f t="shared" si="10"/>
        <v>4</v>
      </c>
      <c r="H260" s="13">
        <f t="shared" si="60"/>
        <v>4</v>
      </c>
      <c r="I260" s="16" t="e">
        <f>IF(LEFT(E260,1)="H",VLOOKUP(G260,$AE$3:$AF$10,2),0)</f>
        <v>#N/A</v>
      </c>
      <c r="J260" s="13">
        <f t="shared" si="61"/>
        <v>0</v>
      </c>
      <c r="K260" s="16" t="str">
        <f t="shared" si="54"/>
        <v>1/2</v>
      </c>
      <c r="L260" s="17">
        <f t="shared" si="65"/>
        <v>1</v>
      </c>
      <c r="M260" s="17">
        <f t="shared" si="66"/>
        <v>1</v>
      </c>
      <c r="N260" s="17">
        <f t="shared" si="63"/>
        <v>1</v>
      </c>
      <c r="O260" s="28">
        <f t="shared" si="58"/>
        <v>0.5</v>
      </c>
      <c r="P260" s="17" t="str">
        <f t="shared" si="62"/>
        <v>MN</v>
      </c>
      <c r="Q260" s="16">
        <f t="shared" si="64"/>
        <v>3</v>
      </c>
      <c r="R260" s="16">
        <f t="shared" si="59"/>
        <v>28</v>
      </c>
    </row>
    <row r="261" spans="1:18" ht="12.75">
      <c r="A261" s="13" t="s">
        <v>277</v>
      </c>
      <c r="B261" s="12" t="s">
        <v>413</v>
      </c>
      <c r="C261" s="13" t="s">
        <v>278</v>
      </c>
      <c r="D261" s="12">
        <v>2</v>
      </c>
      <c r="E261" s="12" t="s">
        <v>36</v>
      </c>
      <c r="F261" s="13">
        <v>207</v>
      </c>
      <c r="G261" s="13">
        <f t="shared" si="10"/>
        <v>2</v>
      </c>
      <c r="H261" s="13">
        <f t="shared" si="60"/>
        <v>7</v>
      </c>
      <c r="I261" s="16">
        <f>IF(LEFT(E261,1)="H",VLOOKUP(G261,$AE$3:$AF$10,2),0)</f>
        <v>0</v>
      </c>
      <c r="J261" s="13">
        <f t="shared" si="61"/>
        <v>0</v>
      </c>
      <c r="K261" s="16" t="str">
        <f t="shared" si="54"/>
        <v>7/8</v>
      </c>
      <c r="L261" s="17">
        <f t="shared" si="65"/>
        <v>0</v>
      </c>
      <c r="M261" s="17">
        <f t="shared" si="66"/>
        <v>1</v>
      </c>
      <c r="N261" s="17">
        <f t="shared" si="63"/>
        <v>1</v>
      </c>
      <c r="O261" s="28">
        <f t="shared" si="58"/>
        <v>0.875</v>
      </c>
      <c r="P261" s="17" t="str">
        <f t="shared" si="62"/>
        <v>MN</v>
      </c>
      <c r="Q261" s="16">
        <f t="shared" si="64"/>
        <v>3</v>
      </c>
      <c r="R261" s="16">
        <f t="shared" si="59"/>
        <v>31</v>
      </c>
    </row>
    <row r="262" spans="1:18" ht="12.75">
      <c r="A262" s="13" t="s">
        <v>208</v>
      </c>
      <c r="B262" s="12" t="s">
        <v>410</v>
      </c>
      <c r="C262" s="13" t="s">
        <v>51</v>
      </c>
      <c r="D262" s="12">
        <v>1</v>
      </c>
      <c r="E262" s="12" t="s">
        <v>36</v>
      </c>
      <c r="F262" s="13">
        <v>320</v>
      </c>
      <c r="G262" s="13">
        <f t="shared" si="10"/>
        <v>3</v>
      </c>
      <c r="H262" s="13">
        <f t="shared" si="60"/>
        <v>20</v>
      </c>
      <c r="I262" s="16">
        <f>IF(LEFT(E262,1)="H",VLOOKUP(G262,$AE$3:$AF$10,2),0)</f>
        <v>0</v>
      </c>
      <c r="J262" s="13">
        <f t="shared" si="61"/>
        <v>2</v>
      </c>
      <c r="K262" s="16" t="str">
        <f t="shared" si="54"/>
        <v>1/2</v>
      </c>
      <c r="L262" s="17">
        <f t="shared" si="65"/>
        <v>0</v>
      </c>
      <c r="M262" s="17">
        <f t="shared" si="66"/>
        <v>1</v>
      </c>
      <c r="N262" s="17">
        <f t="shared" si="63"/>
        <v>0</v>
      </c>
      <c r="O262" s="28">
        <f t="shared" si="58"/>
        <v>2.5</v>
      </c>
      <c r="P262" s="17" t="str">
        <f t="shared" si="62"/>
        <v>MN</v>
      </c>
      <c r="Q262" s="16">
        <f t="shared" si="64"/>
        <v>4</v>
      </c>
      <c r="R262" s="16">
        <f t="shared" si="59"/>
        <v>5</v>
      </c>
    </row>
    <row r="263" spans="1:18" ht="12.75">
      <c r="A263" s="13" t="s">
        <v>206</v>
      </c>
      <c r="B263" s="12" t="s">
        <v>409</v>
      </c>
      <c r="C263" s="13" t="s">
        <v>49</v>
      </c>
      <c r="D263" s="12">
        <v>2</v>
      </c>
      <c r="E263" s="12" t="s">
        <v>36</v>
      </c>
      <c r="F263" s="13">
        <v>318</v>
      </c>
      <c r="G263" s="13">
        <f>TRUNC(F263/100)</f>
        <v>3</v>
      </c>
      <c r="H263" s="13">
        <f t="shared" si="60"/>
        <v>18</v>
      </c>
      <c r="I263" s="16">
        <f>IF(LEFT(E263,1)="H",VLOOKUP(G263,$AE$3:$AF$10,2),0)</f>
        <v>0</v>
      </c>
      <c r="J263" s="13">
        <f t="shared" si="61"/>
        <v>2</v>
      </c>
      <c r="K263" s="16" t="str">
        <f t="shared" si="54"/>
        <v>1/4</v>
      </c>
      <c r="L263" s="17">
        <f t="shared" si="65"/>
        <v>0</v>
      </c>
      <c r="M263" s="17">
        <f t="shared" si="66"/>
        <v>0</v>
      </c>
      <c r="N263" s="17">
        <f t="shared" si="63"/>
        <v>0</v>
      </c>
      <c r="O263" s="28">
        <f t="shared" si="58"/>
        <v>2.25</v>
      </c>
      <c r="P263" s="17" t="str">
        <f t="shared" si="62"/>
        <v>MN</v>
      </c>
      <c r="Q263" s="16">
        <f t="shared" si="9"/>
        <v>4</v>
      </c>
      <c r="R263" s="16">
        <f t="shared" si="59"/>
        <v>7</v>
      </c>
    </row>
    <row r="264" spans="1:18" ht="12.75">
      <c r="A264" s="13" t="s">
        <v>541</v>
      </c>
      <c r="B264" s="12" t="s">
        <v>410</v>
      </c>
      <c r="C264" s="13" t="s">
        <v>48</v>
      </c>
      <c r="D264" s="12">
        <v>2</v>
      </c>
      <c r="E264" s="12" t="s">
        <v>36</v>
      </c>
      <c r="F264" s="13">
        <v>310</v>
      </c>
      <c r="G264" s="13">
        <f t="shared" si="10"/>
        <v>3</v>
      </c>
      <c r="H264" s="13">
        <f t="shared" si="60"/>
        <v>10</v>
      </c>
      <c r="I264" s="16">
        <f>IF(LEFT(E264,1)="H",VLOOKUP(G264,$AE$3:$AF$10,2),0)</f>
        <v>0</v>
      </c>
      <c r="J264" s="13">
        <f t="shared" si="61"/>
        <v>1</v>
      </c>
      <c r="K264" s="16" t="str">
        <f t="shared" si="54"/>
        <v>1/4</v>
      </c>
      <c r="L264" s="17">
        <f t="shared" si="65"/>
        <v>0</v>
      </c>
      <c r="M264" s="17">
        <f t="shared" si="66"/>
        <v>1</v>
      </c>
      <c r="N264" s="17">
        <f t="shared" si="63"/>
        <v>0</v>
      </c>
      <c r="O264" s="28">
        <f t="shared" si="58"/>
        <v>1.25</v>
      </c>
      <c r="P264" s="17" t="str">
        <f t="shared" si="62"/>
        <v>MN</v>
      </c>
      <c r="Q264" s="16">
        <f aca="true" t="shared" si="67" ref="Q264:Q269">INT(VALUE(RIGHT($A264,LEN($A264)-2)))</f>
        <v>4</v>
      </c>
      <c r="R264" s="16">
        <f t="shared" si="59"/>
        <v>12</v>
      </c>
    </row>
    <row r="265" spans="1:18" ht="12.75">
      <c r="A265" s="13" t="s">
        <v>205</v>
      </c>
      <c r="B265" s="12" t="s">
        <v>410</v>
      </c>
      <c r="C265" s="13" t="s">
        <v>47</v>
      </c>
      <c r="D265" s="12">
        <v>2</v>
      </c>
      <c r="E265" s="12" t="s">
        <v>36</v>
      </c>
      <c r="F265" s="13">
        <v>308</v>
      </c>
      <c r="G265" s="13">
        <f t="shared" si="10"/>
        <v>3</v>
      </c>
      <c r="H265" s="13">
        <f t="shared" si="60"/>
        <v>8</v>
      </c>
      <c r="I265" s="16">
        <f>IF(LEFT(E265,1)="H",VLOOKUP(G265,$AE$3:$AF$10,2),0)</f>
        <v>0</v>
      </c>
      <c r="J265" s="13">
        <f t="shared" si="61"/>
        <v>1</v>
      </c>
      <c r="K265" s="16">
        <f t="shared" si="54"/>
      </c>
      <c r="L265" s="17">
        <f t="shared" si="65"/>
        <v>0</v>
      </c>
      <c r="M265" s="17">
        <f t="shared" si="66"/>
        <v>1</v>
      </c>
      <c r="N265" s="17">
        <f t="shared" si="63"/>
        <v>0</v>
      </c>
      <c r="O265" s="28">
        <f t="shared" si="58"/>
        <v>1</v>
      </c>
      <c r="P265" s="17" t="str">
        <f t="shared" si="62"/>
        <v>MN</v>
      </c>
      <c r="Q265" s="16">
        <f t="shared" si="67"/>
        <v>4</v>
      </c>
      <c r="R265" s="16">
        <f t="shared" si="59"/>
        <v>18</v>
      </c>
    </row>
    <row r="266" spans="1:18" ht="12.75">
      <c r="A266" s="13" t="s">
        <v>204</v>
      </c>
      <c r="B266" s="12" t="s">
        <v>410</v>
      </c>
      <c r="C266" s="13" t="s">
        <v>46</v>
      </c>
      <c r="D266" s="12">
        <v>2</v>
      </c>
      <c r="E266" s="12" t="s">
        <v>36</v>
      </c>
      <c r="F266" s="13">
        <v>308</v>
      </c>
      <c r="G266" s="13">
        <f t="shared" si="10"/>
        <v>3</v>
      </c>
      <c r="H266" s="13">
        <f t="shared" si="60"/>
        <v>8</v>
      </c>
      <c r="I266" s="16">
        <f>IF(LEFT(E266,1)="H",VLOOKUP(G266,$AE$3:$AF$10,2),0)</f>
        <v>0</v>
      </c>
      <c r="J266" s="13">
        <f t="shared" si="61"/>
        <v>1</v>
      </c>
      <c r="K266" s="16">
        <f t="shared" si="54"/>
      </c>
      <c r="L266" s="17">
        <f t="shared" si="65"/>
        <v>0</v>
      </c>
      <c r="M266" s="17">
        <f t="shared" si="66"/>
        <v>1</v>
      </c>
      <c r="N266" s="17">
        <f t="shared" si="63"/>
        <v>0</v>
      </c>
      <c r="O266" s="28">
        <f t="shared" si="58"/>
        <v>1</v>
      </c>
      <c r="P266" s="17" t="str">
        <f t="shared" si="62"/>
        <v>MN</v>
      </c>
      <c r="Q266" s="16">
        <f t="shared" si="67"/>
        <v>4</v>
      </c>
      <c r="R266" s="16">
        <f t="shared" si="59"/>
        <v>21</v>
      </c>
    </row>
    <row r="267" spans="1:18" ht="12.75">
      <c r="A267" s="13" t="s">
        <v>542</v>
      </c>
      <c r="B267" s="12" t="s">
        <v>412</v>
      </c>
      <c r="C267" s="13" t="s">
        <v>543</v>
      </c>
      <c r="D267" s="12">
        <v>8</v>
      </c>
      <c r="E267" s="12" t="s">
        <v>151</v>
      </c>
      <c r="F267" s="13">
        <v>103</v>
      </c>
      <c r="G267" s="13">
        <f t="shared" si="10"/>
        <v>1</v>
      </c>
      <c r="H267" s="13">
        <f t="shared" si="60"/>
        <v>3</v>
      </c>
      <c r="I267" s="16">
        <f>IF(LEFT(E267,1)="H",VLOOKUP(G267,$AE$3:$AF$10,2),0)</f>
        <v>0</v>
      </c>
      <c r="J267" s="13">
        <f t="shared" si="61"/>
        <v>0</v>
      </c>
      <c r="K267" s="16" t="str">
        <f t="shared" si="54"/>
        <v>3/8</v>
      </c>
      <c r="L267" s="17">
        <f t="shared" si="65"/>
        <v>1</v>
      </c>
      <c r="M267" s="17">
        <f t="shared" si="66"/>
        <v>0</v>
      </c>
      <c r="N267" s="17">
        <f t="shared" si="63"/>
        <v>1</v>
      </c>
      <c r="O267" s="28">
        <f t="shared" si="58"/>
        <v>0.375</v>
      </c>
      <c r="P267" s="17" t="str">
        <f t="shared" si="62"/>
        <v>MN</v>
      </c>
      <c r="Q267" s="16">
        <f t="shared" si="67"/>
        <v>8</v>
      </c>
      <c r="R267" s="16">
        <f t="shared" si="59"/>
        <v>22</v>
      </c>
    </row>
    <row r="268" spans="1:18" ht="12.75">
      <c r="A268" s="13" t="s">
        <v>544</v>
      </c>
      <c r="B268" s="12" t="s">
        <v>409</v>
      </c>
      <c r="C268" s="13" t="s">
        <v>545</v>
      </c>
      <c r="D268" s="12">
        <v>1</v>
      </c>
      <c r="E268" s="12" t="s">
        <v>36</v>
      </c>
      <c r="F268" s="13">
        <v>308</v>
      </c>
      <c r="G268" s="13">
        <f t="shared" si="10"/>
        <v>3</v>
      </c>
      <c r="H268" s="13">
        <f t="shared" si="60"/>
        <v>8</v>
      </c>
      <c r="I268" s="16">
        <f>IF(LEFT(E268,1)="H",VLOOKUP(G268,$AE$3:$AF$10,2),0)</f>
        <v>0</v>
      </c>
      <c r="J268" s="13">
        <f t="shared" si="61"/>
        <v>1</v>
      </c>
      <c r="K268" s="16">
        <f t="shared" si="54"/>
      </c>
      <c r="L268" s="17">
        <f t="shared" si="65"/>
        <v>0</v>
      </c>
      <c r="M268" s="17">
        <f t="shared" si="66"/>
        <v>0</v>
      </c>
      <c r="N268" s="17">
        <f t="shared" si="63"/>
        <v>0</v>
      </c>
      <c r="O268" s="28">
        <f t="shared" si="58"/>
        <v>1</v>
      </c>
      <c r="P268" s="17" t="str">
        <f t="shared" si="62"/>
        <v>MN</v>
      </c>
      <c r="Q268" s="16">
        <f t="shared" si="67"/>
        <v>9</v>
      </c>
      <c r="R268" s="16">
        <f t="shared" si="59"/>
        <v>5</v>
      </c>
    </row>
    <row r="269" spans="1:18" ht="12.75">
      <c r="A269" s="13" t="s">
        <v>207</v>
      </c>
      <c r="B269" s="12" t="s">
        <v>413</v>
      </c>
      <c r="C269" s="13" t="s">
        <v>50</v>
      </c>
      <c r="D269" s="12">
        <v>4</v>
      </c>
      <c r="E269" s="12" t="s">
        <v>36</v>
      </c>
      <c r="F269" s="13">
        <v>408</v>
      </c>
      <c r="G269" s="13">
        <f t="shared" si="10"/>
        <v>4</v>
      </c>
      <c r="H269" s="13">
        <f t="shared" si="60"/>
        <v>8</v>
      </c>
      <c r="I269" s="16">
        <f>IF(LEFT(E269,1)="H",VLOOKUP(G269,$AE$3:$AF$10,2),0)</f>
        <v>0</v>
      </c>
      <c r="J269" s="13">
        <f t="shared" si="61"/>
        <v>1</v>
      </c>
      <c r="K269" s="16">
        <f t="shared" si="54"/>
      </c>
      <c r="L269" s="17">
        <f t="shared" si="65"/>
        <v>0</v>
      </c>
      <c r="M269" s="17">
        <f t="shared" si="66"/>
        <v>1</v>
      </c>
      <c r="N269" s="17">
        <f t="shared" si="63"/>
        <v>1</v>
      </c>
      <c r="O269" s="28">
        <f t="shared" si="58"/>
        <v>1</v>
      </c>
      <c r="P269" s="17" t="str">
        <f t="shared" si="62"/>
        <v>MN</v>
      </c>
      <c r="Q269" s="16">
        <f t="shared" si="67"/>
        <v>9</v>
      </c>
      <c r="R269" s="16">
        <f t="shared" si="59"/>
        <v>17</v>
      </c>
    </row>
    <row r="270" spans="1:18" ht="12.75">
      <c r="A270" s="13" t="s">
        <v>269</v>
      </c>
      <c r="B270" s="12"/>
      <c r="C270" s="13" t="s">
        <v>276</v>
      </c>
      <c r="D270" s="12">
        <v>6</v>
      </c>
      <c r="E270" s="12" t="s">
        <v>168</v>
      </c>
      <c r="F270" s="13">
        <v>803</v>
      </c>
      <c r="G270" s="13">
        <f t="shared" si="10"/>
        <v>8</v>
      </c>
      <c r="H270" s="13">
        <f t="shared" si="60"/>
        <v>3</v>
      </c>
      <c r="I270" s="16">
        <f>IF(LEFT(E270,1)="H",VLOOKUP(G270,$AE$3:$AF$10,2),0)</f>
        <v>0</v>
      </c>
      <c r="J270" s="13">
        <f t="shared" si="61"/>
        <v>0</v>
      </c>
      <c r="K270" s="16" t="str">
        <f t="shared" si="54"/>
        <v>3/8</v>
      </c>
      <c r="L270" s="17">
        <f t="shared" si="65"/>
        <v>0</v>
      </c>
      <c r="M270" s="17">
        <f t="shared" si="66"/>
        <v>0</v>
      </c>
      <c r="N270" s="17">
        <f t="shared" si="63"/>
        <v>0</v>
      </c>
      <c r="O270" s="28">
        <f t="shared" si="58"/>
        <v>0.375</v>
      </c>
      <c r="P270" s="17" t="str">
        <f t="shared" si="62"/>
        <v>MN</v>
      </c>
      <c r="Q270" s="16">
        <f t="shared" si="9"/>
        <v>12</v>
      </c>
      <c r="R270" s="16">
        <f t="shared" si="59"/>
        <v>0.47</v>
      </c>
    </row>
    <row r="271" spans="1:18" ht="12.75">
      <c r="A271" s="13" t="s">
        <v>210</v>
      </c>
      <c r="B271" s="12" t="s">
        <v>410</v>
      </c>
      <c r="C271" s="13" t="s">
        <v>41</v>
      </c>
      <c r="D271" s="12">
        <v>2</v>
      </c>
      <c r="E271" s="12" t="s">
        <v>8</v>
      </c>
      <c r="F271" s="13">
        <v>604</v>
      </c>
      <c r="G271" s="13">
        <f t="shared" si="10"/>
        <v>6</v>
      </c>
      <c r="H271" s="13">
        <f t="shared" si="60"/>
        <v>4</v>
      </c>
      <c r="I271" s="16" t="e">
        <f>IF(LEFT(E271,1)="H",VLOOKUP(G271,$AE$3:$AF$10,2),0)</f>
        <v>#N/A</v>
      </c>
      <c r="J271" s="13">
        <f t="shared" si="61"/>
        <v>0</v>
      </c>
      <c r="K271" s="16" t="str">
        <f t="shared" si="54"/>
        <v>1/2</v>
      </c>
      <c r="L271" s="17">
        <f t="shared" si="65"/>
        <v>0</v>
      </c>
      <c r="M271" s="17">
        <f t="shared" si="66"/>
        <v>1</v>
      </c>
      <c r="N271" s="17">
        <f t="shared" si="63"/>
        <v>0</v>
      </c>
      <c r="O271" s="28">
        <f t="shared" si="58"/>
        <v>0.5</v>
      </c>
      <c r="P271" s="17" t="str">
        <f t="shared" si="62"/>
        <v>MN</v>
      </c>
      <c r="Q271" s="16">
        <f t="shared" si="9"/>
        <v>12</v>
      </c>
      <c r="R271" s="16">
        <f>VALUE(RIGHT($A271,LEN($A271)-5))</f>
        <v>29</v>
      </c>
    </row>
    <row r="272" spans="1:18" ht="12.75">
      <c r="A272" s="13" t="s">
        <v>209</v>
      </c>
      <c r="B272" s="12" t="s">
        <v>407</v>
      </c>
      <c r="C272" s="13" t="s">
        <v>40</v>
      </c>
      <c r="D272" s="12">
        <v>12</v>
      </c>
      <c r="E272" s="12" t="s">
        <v>36</v>
      </c>
      <c r="F272" s="13">
        <v>308</v>
      </c>
      <c r="G272" s="13">
        <f t="shared" si="10"/>
        <v>3</v>
      </c>
      <c r="H272" s="13">
        <f t="shared" si="60"/>
        <v>8</v>
      </c>
      <c r="I272" s="16">
        <f>IF(LEFT(E272,1)="H",VLOOKUP(G272,$AE$3:$AF$10,2),0)</f>
        <v>0</v>
      </c>
      <c r="J272" s="13">
        <f t="shared" si="61"/>
        <v>1</v>
      </c>
      <c r="K272" s="16">
        <f t="shared" si="54"/>
      </c>
      <c r="L272" s="17">
        <f t="shared" si="65"/>
        <v>1</v>
      </c>
      <c r="M272" s="17">
        <f t="shared" si="66"/>
        <v>1</v>
      </c>
      <c r="N272" s="17">
        <f t="shared" si="63"/>
        <v>1</v>
      </c>
      <c r="O272" s="28">
        <f t="shared" si="58"/>
        <v>1</v>
      </c>
      <c r="P272" s="17" t="str">
        <f t="shared" si="62"/>
        <v>MN</v>
      </c>
      <c r="Q272" s="16">
        <f>INT(VALUE(RIGHT($A272,LEN($A272)-2)))</f>
        <v>12</v>
      </c>
      <c r="R272" s="16">
        <f>VALUE(RIGHT($A272,LEN($A272)-5))</f>
        <v>35</v>
      </c>
    </row>
    <row r="273" spans="1:18" ht="12.75">
      <c r="A273" s="13" t="s">
        <v>546</v>
      </c>
      <c r="B273" s="12"/>
      <c r="C273" s="13" t="s">
        <v>280</v>
      </c>
      <c r="D273" s="12">
        <v>2</v>
      </c>
      <c r="E273" s="12" t="s">
        <v>281</v>
      </c>
      <c r="F273" s="13">
        <v>310</v>
      </c>
      <c r="G273" s="13">
        <f t="shared" si="10"/>
        <v>3</v>
      </c>
      <c r="H273" s="13">
        <f t="shared" si="60"/>
        <v>10</v>
      </c>
      <c r="I273" s="16">
        <f>IF(LEFT(E273,1)="H",VLOOKUP(G273,$AE$3:$AF$10,2),0)</f>
        <v>0</v>
      </c>
      <c r="J273" s="13">
        <f t="shared" si="61"/>
        <v>1</v>
      </c>
      <c r="K273" s="16" t="str">
        <f t="shared" si="54"/>
        <v>1/4</v>
      </c>
      <c r="L273" s="17">
        <f t="shared" si="65"/>
        <v>0</v>
      </c>
      <c r="M273" s="17">
        <f t="shared" si="66"/>
        <v>0</v>
      </c>
      <c r="N273" s="17">
        <f t="shared" si="63"/>
        <v>0</v>
      </c>
      <c r="O273" s="28">
        <f t="shared" si="58"/>
        <v>1.25</v>
      </c>
      <c r="P273" s="17" t="str">
        <f t="shared" si="62"/>
        <v>MP</v>
      </c>
      <c r="Q273" s="16">
        <f>INT(VALUE(RIGHT($A273,LEN($A273)-2)))</f>
        <v>1</v>
      </c>
      <c r="R273" s="16">
        <f>VALUE(RIGHT($A273,LEN($A273)-4))</f>
        <v>23</v>
      </c>
    </row>
    <row r="274" spans="1:18" ht="12.75">
      <c r="A274" s="13" t="s">
        <v>547</v>
      </c>
      <c r="B274" s="12" t="s">
        <v>409</v>
      </c>
      <c r="C274" s="13" t="s">
        <v>279</v>
      </c>
      <c r="D274" s="12">
        <v>4</v>
      </c>
      <c r="E274" s="12" t="s">
        <v>14</v>
      </c>
      <c r="F274" s="13">
        <v>422</v>
      </c>
      <c r="G274" s="13">
        <f t="shared" si="10"/>
        <v>4</v>
      </c>
      <c r="H274" s="13">
        <f t="shared" si="60"/>
        <v>22</v>
      </c>
      <c r="I274" s="16" t="e">
        <f>IF(LEFT(E274,1)="H",VLOOKUP(G274,$AE$3:$AF$10,2),0)</f>
        <v>#N/A</v>
      </c>
      <c r="J274" s="13">
        <f t="shared" si="61"/>
        <v>2</v>
      </c>
      <c r="K274" s="16" t="str">
        <f t="shared" si="54"/>
        <v>3/4</v>
      </c>
      <c r="L274" s="17">
        <f t="shared" si="65"/>
        <v>0</v>
      </c>
      <c r="M274" s="17">
        <f t="shared" si="66"/>
        <v>0</v>
      </c>
      <c r="N274" s="17">
        <f t="shared" si="63"/>
        <v>0</v>
      </c>
      <c r="O274" s="28">
        <f t="shared" si="58"/>
        <v>2.75</v>
      </c>
      <c r="P274" s="17" t="str">
        <f>LEFT(A274,2)</f>
        <v>MP</v>
      </c>
      <c r="Q274" s="16">
        <f>INT(VALUE(RIGHT($A274,LEN($A274)-2)))</f>
        <v>1</v>
      </c>
      <c r="R274" s="16">
        <f>VALUE(RIGHT($A274,LEN($A274)-4))</f>
        <v>18</v>
      </c>
    </row>
    <row r="275" spans="1:18" ht="12.75">
      <c r="A275" s="13"/>
      <c r="B275" s="12"/>
      <c r="C275" s="13"/>
      <c r="D275" s="12"/>
      <c r="E275" s="12"/>
      <c r="F275" s="13"/>
      <c r="G275" s="13"/>
      <c r="H275" s="13"/>
      <c r="I275" s="16"/>
      <c r="J275" s="13"/>
      <c r="K275" s="16"/>
      <c r="L275" s="17"/>
      <c r="M275" s="17"/>
      <c r="N275" s="17"/>
      <c r="O275" s="28"/>
      <c r="P275" s="17"/>
      <c r="Q275" s="16"/>
      <c r="R275" s="16"/>
    </row>
    <row r="276" spans="1:18" ht="12.75">
      <c r="A276" s="13"/>
      <c r="B276" s="12"/>
      <c r="C276" s="13"/>
      <c r="D276" s="12"/>
      <c r="E276" s="12"/>
      <c r="F276" s="13"/>
      <c r="G276" s="13"/>
      <c r="H276" s="13"/>
      <c r="I276" s="16"/>
      <c r="J276" s="13">
        <f>(INT(H276/8))</f>
        <v>0</v>
      </c>
      <c r="K276" s="16">
        <f>IF((H276-8*J276)=2,"1/4",IF((H276-8*J276)=3,"3/8",IF((H276-8*J276)=4,"1/2",IF((H276-8*J276)=5,"5/8",IF((H276-8*J276)=6,"3/4",IF((H276-8*J276)=7,"7/8",IF((H276-8*J276)=8,"1","")))))))</f>
      </c>
      <c r="L276" s="17"/>
      <c r="M276" s="17"/>
      <c r="N276" s="17"/>
      <c r="O276" s="29"/>
      <c r="P276" s="17"/>
      <c r="Q276" s="17"/>
      <c r="R276" s="17"/>
    </row>
    <row r="277" spans="1:18" ht="12.75">
      <c r="A277" s="13"/>
      <c r="B277" s="12"/>
      <c r="C277" s="13" t="s">
        <v>53</v>
      </c>
      <c r="D277" s="12">
        <f>COUNT(D10:D272)</f>
        <v>263</v>
      </c>
      <c r="E277" s="12"/>
      <c r="F277" s="13"/>
      <c r="G277" s="13"/>
      <c r="H277" s="13"/>
      <c r="I277" s="16"/>
      <c r="J277" s="13"/>
      <c r="K277" s="16"/>
      <c r="L277" s="17"/>
      <c r="M277" s="17"/>
      <c r="N277" s="17"/>
      <c r="O277" s="29"/>
      <c r="P277" s="17"/>
      <c r="Q277" s="17"/>
      <c r="R277" s="17"/>
    </row>
    <row r="278" spans="1:18" ht="12.75">
      <c r="A278" s="13"/>
      <c r="B278" s="12"/>
      <c r="C278" s="13" t="s">
        <v>54</v>
      </c>
      <c r="D278" s="12">
        <f>SUM(D10:D272)</f>
        <v>1006</v>
      </c>
      <c r="E278" s="12"/>
      <c r="F278" s="13"/>
      <c r="G278" s="13"/>
      <c r="H278" s="13"/>
      <c r="I278" s="16"/>
      <c r="J278" s="13"/>
      <c r="K278" s="16"/>
      <c r="L278" s="17"/>
      <c r="M278" s="17"/>
      <c r="N278" s="17"/>
      <c r="O278" s="29"/>
      <c r="P278" s="17"/>
      <c r="Q278" s="17"/>
      <c r="R278" s="17"/>
    </row>
    <row r="280" ht="12.75"/>
    <row r="281" ht="12.75"/>
    <row r="282" ht="12.75"/>
    <row r="283" ht="12.75"/>
    <row r="284" ht="12.75"/>
    <row r="289" spans="1:3" ht="12.75">
      <c r="A289" s="15" t="s">
        <v>605</v>
      </c>
      <c r="B289" s="12"/>
      <c r="C289" s="13"/>
    </row>
    <row r="290" spans="1:3" ht="12.75">
      <c r="A290" s="15" t="s">
        <v>606</v>
      </c>
      <c r="B290" s="12"/>
      <c r="C290" s="13"/>
    </row>
    <row r="291" spans="1:3" ht="12.75">
      <c r="A291" s="15" t="s">
        <v>607</v>
      </c>
      <c r="B291" s="12"/>
      <c r="C291" s="13"/>
    </row>
    <row r="292" spans="1:3" ht="12.75">
      <c r="A292" s="14" t="s">
        <v>590</v>
      </c>
      <c r="B292" s="12"/>
      <c r="C292" s="13"/>
    </row>
    <row r="293" spans="1:3" ht="12.75">
      <c r="A293" s="14" t="s">
        <v>591</v>
      </c>
      <c r="B293" s="12"/>
      <c r="C293" s="13"/>
    </row>
    <row r="294" spans="1:3" ht="12.75">
      <c r="A294" s="14" t="s">
        <v>592</v>
      </c>
      <c r="B294" s="12"/>
      <c r="C294" s="13"/>
    </row>
    <row r="295" spans="1:3" ht="12.75">
      <c r="A295" s="14" t="s">
        <v>593</v>
      </c>
      <c r="B295" s="12"/>
      <c r="C295" s="13"/>
    </row>
    <row r="296" spans="1:3" ht="12.75">
      <c r="A296" s="14" t="s">
        <v>594</v>
      </c>
      <c r="B296" s="12"/>
      <c r="C296" s="13"/>
    </row>
    <row r="297" spans="1:3" ht="12.75">
      <c r="A297" s="15" t="s">
        <v>608</v>
      </c>
      <c r="B297" s="12"/>
      <c r="C297" s="13"/>
    </row>
    <row r="298" spans="1:3" ht="12.75">
      <c r="A298" s="15" t="s">
        <v>609</v>
      </c>
      <c r="B298" s="12"/>
      <c r="C298" s="13"/>
    </row>
    <row r="299" spans="1:3" ht="12.75">
      <c r="A299" s="14" t="s">
        <v>595</v>
      </c>
      <c r="B299" s="12"/>
      <c r="C299" s="13"/>
    </row>
    <row r="300" spans="1:3" ht="12.75">
      <c r="A300" s="14" t="s">
        <v>596</v>
      </c>
      <c r="B300" s="12"/>
      <c r="C300" s="13"/>
    </row>
    <row r="301" spans="1:3" ht="12.75">
      <c r="A301" s="14" t="s">
        <v>597</v>
      </c>
      <c r="B301" s="12"/>
      <c r="C301" s="13"/>
    </row>
    <row r="302" spans="1:3" ht="12.75">
      <c r="A302" s="14" t="s">
        <v>598</v>
      </c>
      <c r="B302" s="12"/>
      <c r="C302" s="13"/>
    </row>
    <row r="303" spans="1:3" ht="12.75">
      <c r="A303" s="14" t="s">
        <v>599</v>
      </c>
      <c r="B303" s="12"/>
      <c r="C303" s="13"/>
    </row>
    <row r="304" spans="1:3" ht="12.75">
      <c r="A304" s="14" t="s">
        <v>600</v>
      </c>
      <c r="B304" s="12"/>
      <c r="C304" s="13"/>
    </row>
    <row r="305" spans="1:3" ht="12.75">
      <c r="A305" s="14" t="s">
        <v>601</v>
      </c>
      <c r="B305" s="12"/>
      <c r="C305" s="13"/>
    </row>
    <row r="306" spans="1:3" ht="12.75">
      <c r="A306" s="15" t="s">
        <v>610</v>
      </c>
      <c r="B306" s="12"/>
      <c r="C306" s="13"/>
    </row>
    <row r="307" spans="1:3" ht="12.75">
      <c r="A307" s="15" t="s">
        <v>611</v>
      </c>
      <c r="B307" s="12"/>
      <c r="C307" s="13"/>
    </row>
    <row r="308" spans="1:3" ht="12.75">
      <c r="A308" s="14" t="s">
        <v>603</v>
      </c>
      <c r="B308" s="12"/>
      <c r="C308" s="13"/>
    </row>
    <row r="309" spans="1:3" ht="12.75">
      <c r="A309" s="14" t="s">
        <v>602</v>
      </c>
      <c r="B309" s="12"/>
      <c r="C309" s="13"/>
    </row>
    <row r="310" spans="1:3" ht="12.75">
      <c r="A310" s="15" t="s">
        <v>612</v>
      </c>
      <c r="B310" s="12"/>
      <c r="C310" s="13"/>
    </row>
  </sheetData>
  <sheetProtection/>
  <printOptions horizontalCentered="1"/>
  <pageMargins left="0.3937007874015748" right="0.1968503937007874" top="0.5905511811023623" bottom="0.5905511811023623" header="0.3937007874015748" footer="0.3937007874015748"/>
  <pageSetup cellComments="asDisplayed" horizontalDpi="300" verticalDpi="300" orientation="portrait" scale="70" r:id="rId4"/>
  <headerFooter alignWithMargins="0">
    <oddFooter>&amp;L&amp;Z&amp;F&amp;RPage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 Scott Morris [jstmorris@yahoo.com]</cp:lastModifiedBy>
  <cp:lastPrinted>2009-10-27T14:20:22Z</cp:lastPrinted>
  <dcterms:created xsi:type="dcterms:W3CDTF">2005-04-20T13:20:54Z</dcterms:created>
  <dcterms:modified xsi:type="dcterms:W3CDTF">2009-10-27T14:20:28Z</dcterms:modified>
  <cp:category/>
  <cp:version/>
  <cp:contentType/>
  <cp:contentStatus/>
</cp:coreProperties>
</file>