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<sst xmlns="http://schemas.openxmlformats.org/spreadsheetml/2006/main" count="27" uniqueCount="22">
  <si>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Road Speed RS5</t>
  </si>
  <si>
    <t xml:space="preserve">Michelin XAS </t>
  </si>
  <si>
    <t>Inflated Diameter</t>
  </si>
  <si>
    <t>Inflated Width</t>
  </si>
  <si>
    <t>Loaded Static Radius</t>
  </si>
  <si>
    <t>Rolling Circ. @30 MPH</t>
  </si>
  <si>
    <t>Revs Per Mile @30 MPH</t>
  </si>
  <si>
    <t>Rim size (min-max)</t>
  </si>
  <si>
    <t>Size</t>
  </si>
  <si>
    <t>5.90H15</t>
  </si>
  <si>
    <t>165 HR 15</t>
  </si>
  <si>
    <t>180 HR 15</t>
  </si>
  <si>
    <t>4.0 4.5 5.5</t>
  </si>
  <si>
    <t>4.5 5.0 5.5</t>
  </si>
  <si>
    <t>Tire</t>
  </si>
  <si>
    <t>165HR15</t>
  </si>
  <si>
    <t>PIRELLI CINTURATO CA67</t>
  </si>
  <si>
    <t>Vredestein Sprint Classic</t>
  </si>
  <si>
    <t>Overdrive Ratio</t>
  </si>
  <si>
    <t>Rear Axle</t>
  </si>
  <si>
    <t>Final Ratio</t>
  </si>
  <si>
    <t>Speed @ 2500RPM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</si>
</sst>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%"/>
    <numFmt numFmtId="167" formatCode="_(* #,##0.000_);_(* \(#,##0.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66" fontId="0" fillId="0" borderId="0" xfId="21" applyNumberFormat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26.7109375" style="0" bestFit="1" customWidth="1"/>
    <col min="2" max="2" width="12.8515625" style="0" bestFit="1" customWidth="1"/>
    <col min="3" max="3" width="16.140625" style="1" bestFit="1" customWidth="1"/>
    <col min="4" max="4" width="13.57421875" style="1" bestFit="1" customWidth="1"/>
    <col min="5" max="5" width="19.00390625" style="0" bestFit="1" customWidth="1"/>
    <col min="6" max="6" width="21.7109375" style="1" bestFit="1" customWidth="1"/>
    <col min="7" max="7" width="22.00390625" style="0" bestFit="1" customWidth="1"/>
    <col min="8" max="8" width="17.421875" style="0" bestFit="1" customWidth="1"/>
    <col min="9" max="9" width="16.140625" style="0" bestFit="1" customWidth="1"/>
    <col min="10" max="10" width="21.7109375" style="0" bestFit="1" customWidth="1"/>
    <col min="11" max="11" width="18.8515625" style="0" bestFit="1" customWidth="1"/>
  </cols>
  <sheetData>
    <row r="1" spans="1:11" ht="12.75">
      <c r="A1" t="s">
        <v>14</v>
      </c>
      <c r="B1" t="s">
        <v>8</v>
      </c>
      <c r="C1" s="1" t="s">
        <v>2</v>
      </c>
      <c r="D1" s="1" t="s">
        <v>3</v>
      </c>
      <c r="E1" t="s">
        <v>4</v>
      </c>
      <c r="F1" s="1" t="s">
        <v>5</v>
      </c>
      <c r="G1" t="s">
        <v>6</v>
      </c>
      <c r="H1" t="s">
        <v>7</v>
      </c>
      <c r="I1" s="1" t="s">
        <v>2</v>
      </c>
      <c r="J1" s="1" t="s">
        <v>5</v>
      </c>
      <c r="K1" s="6" t="s">
        <v>21</v>
      </c>
    </row>
    <row r="2" spans="1:11" ht="12.75">
      <c r="A2" t="s">
        <v>0</v>
      </c>
      <c r="B2" t="s">
        <v>9</v>
      </c>
      <c r="C2" s="1">
        <v>26</v>
      </c>
      <c r="D2" s="1">
        <v>6.4</v>
      </c>
      <c r="E2">
        <v>12.05</v>
      </c>
      <c r="F2" s="1">
        <v>78.55</v>
      </c>
      <c r="G2" s="3">
        <f>5280*12/F2</f>
        <v>806.6199872692553</v>
      </c>
      <c r="H2" s="2">
        <v>4.5</v>
      </c>
      <c r="I2" s="3"/>
      <c r="K2" s="1">
        <f>2500/$B$10*60*F2/(5280*12)</f>
        <v>61.14583956078994</v>
      </c>
    </row>
    <row r="3" spans="1:11" ht="12.75">
      <c r="A3" t="s">
        <v>1</v>
      </c>
      <c r="B3" t="s">
        <v>10</v>
      </c>
      <c r="C3" s="1">
        <f>646/25.4</f>
        <v>25.433070866141733</v>
      </c>
      <c r="D3" s="1">
        <f>167/25.4</f>
        <v>6.5748031496063</v>
      </c>
      <c r="F3" s="1">
        <f>1964/25.4</f>
        <v>77.32283464566929</v>
      </c>
      <c r="G3" s="3">
        <f>5280*12/F3</f>
        <v>819.4215885947048</v>
      </c>
      <c r="H3" s="2" t="s">
        <v>12</v>
      </c>
      <c r="I3" s="4">
        <f>(C3-$C$2)/$C$2</f>
        <v>-0.02180496668685641</v>
      </c>
      <c r="J3" s="4">
        <f>(F3-$F$2)/$F$2</f>
        <v>-0.015622728890269996</v>
      </c>
      <c r="K3" s="1">
        <f>2500/$B$10*60*F3/(5280*12)</f>
        <v>60.19057468656377</v>
      </c>
    </row>
    <row r="4" spans="1:11" ht="12.75">
      <c r="A4" t="s">
        <v>1</v>
      </c>
      <c r="B4" t="s">
        <v>11</v>
      </c>
      <c r="C4" s="1">
        <f>680/25.4</f>
        <v>26.77165354330709</v>
      </c>
      <c r="D4" s="1">
        <f>175/25.4</f>
        <v>6.889763779527559</v>
      </c>
      <c r="F4" s="1">
        <f>2067/25.4</f>
        <v>81.37795275590551</v>
      </c>
      <c r="G4" s="3">
        <f>5280*12/F4</f>
        <v>778.589259796807</v>
      </c>
      <c r="H4" s="2" t="s">
        <v>13</v>
      </c>
      <c r="I4" s="4">
        <f>(C4-$C$2)/$C$2</f>
        <v>0.02967898243488803</v>
      </c>
      <c r="J4" s="4">
        <f>(F4-$F$2)/$F$2</f>
        <v>0.03600194469644193</v>
      </c>
      <c r="K4" s="1">
        <f>2500/$B$10*60*F4/(5280*12)</f>
        <v>63.34720869507501</v>
      </c>
    </row>
    <row r="5" spans="1:11" ht="12.75">
      <c r="A5" t="s">
        <v>17</v>
      </c>
      <c r="B5" t="s">
        <v>15</v>
      </c>
      <c r="C5" s="1">
        <f>646/25.4</f>
        <v>25.433070866141733</v>
      </c>
      <c r="D5" s="1">
        <f>167/25.4</f>
        <v>6.5748031496063</v>
      </c>
      <c r="F5" s="1">
        <f>5280*12/G5</f>
        <v>77.55201958384333</v>
      </c>
      <c r="G5">
        <v>817</v>
      </c>
      <c r="H5" s="2" t="s">
        <v>12</v>
      </c>
      <c r="I5" s="4">
        <f>(C5-$C$2)/$C$2</f>
        <v>-0.02180496668685641</v>
      </c>
      <c r="J5" s="4">
        <f>(F5-$F$2)/$F$2</f>
        <v>-0.012705033942159959</v>
      </c>
      <c r="K5" s="1">
        <f>2500/$B$10*60*F5/(5280*12)</f>
        <v>60.368979593748236</v>
      </c>
    </row>
    <row r="6" spans="1:11" ht="12.75">
      <c r="A6" t="s">
        <v>16</v>
      </c>
      <c r="B6" t="s">
        <v>15</v>
      </c>
      <c r="C6" s="1">
        <f>645/25.4</f>
        <v>25.393700787401578</v>
      </c>
      <c r="D6" s="1">
        <f>165/25.4</f>
        <v>6.496062992125984</v>
      </c>
      <c r="G6" s="3"/>
      <c r="I6" s="4">
        <f>(C6-$C$2)/$C$2</f>
        <v>-0.023319200484554707</v>
      </c>
      <c r="J6" s="4">
        <f>(F6-$F$2)/$F$2</f>
        <v>-1</v>
      </c>
      <c r="K6" s="1"/>
    </row>
    <row r="8" spans="1:2" ht="12.75">
      <c r="A8" t="s">
        <v>18</v>
      </c>
      <c r="B8" s="5">
        <v>0.778</v>
      </c>
    </row>
    <row r="9" spans="1:2" ht="12.75">
      <c r="A9" t="s">
        <v>19</v>
      </c>
      <c r="B9" s="5">
        <f>43/11</f>
        <v>3.909090909090909</v>
      </c>
    </row>
    <row r="10" spans="1:2" ht="12.75">
      <c r="A10" t="s">
        <v>20</v>
      </c>
      <c r="B10" s="5">
        <f>B8*B9</f>
        <v>3.0412727272727276</v>
      </c>
    </row>
    <row r="13" ht="12.75">
      <c r="B1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Harold</cp:lastModifiedBy>
  <dcterms:created xsi:type="dcterms:W3CDTF">2017-04-16T00:45:40Z</dcterms:created>
  <dcterms:modified xsi:type="dcterms:W3CDTF">2017-06-24T19:29:08Z</dcterms:modified>
  <cp:category/>
  <cp:version/>
  <cp:contentType/>
  <cp:contentStatus/>
</cp:coreProperties>
</file>