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gott/Desktop/Phil's Stuff/"/>
    </mc:Choice>
  </mc:AlternateContent>
  <xr:revisionPtr revIDLastSave="0" documentId="13_ncr:1_{415B47B7-1E30-3842-9A53-BA1A01E31B09}" xr6:coauthVersionLast="47" xr6:coauthVersionMax="47" xr10:uidLastSave="{00000000-0000-0000-0000-000000000000}"/>
  <bookViews>
    <workbookView xWindow="6320" yWindow="4780" windowWidth="27640" windowHeight="16940" xr2:uid="{B03C344E-1187-7541-8E0A-D487F999F81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C13" i="1" s="1"/>
  <c r="D10" i="1"/>
  <c r="B10" i="1"/>
  <c r="I3" i="1"/>
  <c r="E10" i="1" s="1"/>
  <c r="I2" i="1"/>
  <c r="F13" i="1" l="1"/>
  <c r="D13" i="1"/>
  <c r="I13" i="1" l="1"/>
  <c r="G13" i="1"/>
  <c r="E13" i="1"/>
</calcChain>
</file>

<file path=xl/sharedStrings.xml><?xml version="1.0" encoding="utf-8"?>
<sst xmlns="http://schemas.openxmlformats.org/spreadsheetml/2006/main" count="23" uniqueCount="23">
  <si>
    <t>Insert input dimension2 in the yellow cells</t>
  </si>
  <si>
    <t>Input (in.)</t>
  </si>
  <si>
    <t>mm</t>
  </si>
  <si>
    <t>distance between top of piston and top of cylinder is D10.</t>
  </si>
  <si>
    <t>gasket thickness is E10</t>
  </si>
  <si>
    <t>Number of cylinders</t>
  </si>
  <si>
    <t>cyl vol+(BORE/2)Squared x pi x (Clearance height + gasket hieight)+ Head volume = cr</t>
  </si>
  <si>
    <t>Input metric</t>
  </si>
  <si>
    <t>Stroke mm</t>
  </si>
  <si>
    <t>Bore mm</t>
  </si>
  <si>
    <t>Cyl over piston Hgt mm</t>
  </si>
  <si>
    <t>Gask hgt mm</t>
  </si>
  <si>
    <t>HV cc (= ml)</t>
  </si>
  <si>
    <t>Pop up vol (cc)</t>
  </si>
  <si>
    <t>Desired CR</t>
  </si>
  <si>
    <t>Calculated</t>
  </si>
  <si>
    <t>Bore/2</t>
  </si>
  <si>
    <t>Cyl area sq mm</t>
  </si>
  <si>
    <t>Cyl vol cc</t>
  </si>
  <si>
    <t>Engine disp cc</t>
  </si>
  <si>
    <t>Clearance vol cc</t>
  </si>
  <si>
    <t>CR</t>
  </si>
  <si>
    <t>Head vol needed to get desired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</si>
</sst>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164" fontId="0" fillId="2" borderId="0" xfId="1" applyNumberFormat="1" applyFont="1" applyFill="1"/>
    <xf numFmtId="43" fontId="0" fillId="2" borderId="0" xfId="1" applyFont="1" applyFill="1"/>
    <xf numFmtId="43" fontId="0" fillId="0" borderId="0" xfId="1" applyFont="1" applyAlignment="1">
      <alignment horizontal="center" wrapText="1"/>
    </xf>
    <xf numFmtId="43" fontId="2" fillId="2" borderId="0" xfId="1" applyFont="1" applyFill="1"/>
    <xf numFmtId="43" fontId="0" fillId="0" borderId="0" xfId="1" applyFont="1" applyAlignment="1">
      <alignment horizontal="right"/>
    </xf>
    <xf numFmtId="43" fontId="2" fillId="0" borderId="0" xfId="1" applyFont="1" applyFill="1"/>
    <xf numFmtId="43" fontId="0" fillId="0" borderId="0" xfId="1" applyFont="1" applyAlignment="1">
      <alignment horizontal="left"/>
    </xf>
    <xf numFmtId="43" fontId="0" fillId="0" borderId="0" xfId="1" applyFont="1" applyProtection="1"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D281-DF74-E84A-9038-16A8318228A1}">
  <dimension ref="A1:J13"/>
  <sheetViews>
    <sheetView tabSelected="1" workbookViewId="0">
      <selection activeCell="H20" sqref="H20"/>
    </sheetView>
  </sheetViews>
  <sheetFormatPr baseColWidth="10" defaultRowHeight="16" x14ac:dyDescent="0.2"/>
  <cols>
    <col min="5" max="5" width="14.1640625" customWidth="1"/>
    <col min="6" max="6" width="16.5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 t="s">
        <v>2</v>
      </c>
      <c r="J1" s="1"/>
    </row>
    <row r="2" spans="1:10" x14ac:dyDescent="0.2">
      <c r="A2" s="1"/>
      <c r="B2" s="1"/>
      <c r="C2" s="1"/>
      <c r="D2" s="1" t="s">
        <v>3</v>
      </c>
      <c r="E2" s="1"/>
      <c r="F2" s="1"/>
      <c r="G2" s="1"/>
      <c r="H2" s="3"/>
      <c r="I2" s="1">
        <f>H2*25.4</f>
        <v>0</v>
      </c>
      <c r="J2" s="1"/>
    </row>
    <row r="3" spans="1:10" x14ac:dyDescent="0.2">
      <c r="A3" s="1"/>
      <c r="B3" s="1"/>
      <c r="C3" s="1"/>
      <c r="D3" s="1" t="s">
        <v>4</v>
      </c>
      <c r="E3" s="1"/>
      <c r="F3" s="1"/>
      <c r="G3" s="1"/>
      <c r="H3" s="3"/>
      <c r="I3" s="1">
        <f>H3*25.4</f>
        <v>0</v>
      </c>
      <c r="J3" s="1"/>
    </row>
    <row r="4" spans="1:10" x14ac:dyDescent="0.2">
      <c r="A4" s="1"/>
      <c r="B4" s="1"/>
      <c r="C4" s="1"/>
      <c r="D4" s="1" t="s">
        <v>5</v>
      </c>
      <c r="E4" s="1"/>
      <c r="F4" s="1"/>
      <c r="G4" s="1"/>
      <c r="H4" s="4">
        <v>4</v>
      </c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5"/>
      <c r="J6" s="1"/>
    </row>
    <row r="7" spans="1:10" x14ac:dyDescent="0.2">
      <c r="A7" s="1"/>
      <c r="B7" s="1"/>
      <c r="C7" s="1" t="s">
        <v>6</v>
      </c>
      <c r="D7" s="1"/>
      <c r="E7" s="1"/>
      <c r="F7" s="1"/>
      <c r="G7" s="1"/>
      <c r="H7" s="1"/>
      <c r="I7" s="5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5"/>
      <c r="J8" s="1"/>
    </row>
    <row r="9" spans="1:10" ht="17" x14ac:dyDescent="0.2">
      <c r="A9" s="6" t="s">
        <v>7</v>
      </c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1" t="s">
        <v>13</v>
      </c>
      <c r="H9" s="7"/>
      <c r="I9" s="5" t="s">
        <v>14</v>
      </c>
      <c r="J9" s="1"/>
    </row>
    <row r="10" spans="1:10" x14ac:dyDescent="0.2">
      <c r="A10" s="8"/>
      <c r="B10" s="4">
        <f>3.62*25.4</f>
        <v>91.947999999999993</v>
      </c>
      <c r="C10" s="4">
        <v>87</v>
      </c>
      <c r="D10" s="1">
        <f>I2</f>
        <v>0</v>
      </c>
      <c r="E10" s="1">
        <f>I3</f>
        <v>0</v>
      </c>
      <c r="F10" s="4"/>
      <c r="G10" s="4">
        <v>0</v>
      </c>
      <c r="H10" s="1"/>
      <c r="I10" s="4">
        <v>9.5</v>
      </c>
      <c r="J10" s="1"/>
    </row>
    <row r="11" spans="1:10" x14ac:dyDescent="0.2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8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20</v>
      </c>
      <c r="G12" s="2" t="s">
        <v>21</v>
      </c>
      <c r="H12" s="9"/>
      <c r="I12" s="2" t="s">
        <v>22</v>
      </c>
      <c r="J12" s="1"/>
    </row>
    <row r="13" spans="1:10" x14ac:dyDescent="0.2">
      <c r="A13" s="1"/>
      <c r="B13" s="10">
        <f>C10/2</f>
        <v>43.5</v>
      </c>
      <c r="C13" s="10">
        <f>3.14159*(B13*B13)</f>
        <v>5944.6736774999999</v>
      </c>
      <c r="D13" s="10">
        <f>C13*B10/1000</f>
        <v>546.60085529877006</v>
      </c>
      <c r="E13" s="10">
        <f>D13*H4</f>
        <v>2186.4034211950802</v>
      </c>
      <c r="F13" s="10">
        <f>(C13*(D$10+E$10)/1000)+F$10-G$10</f>
        <v>0</v>
      </c>
      <c r="G13" s="10" t="e">
        <f>(D$13+F$13-G$10)/F$13</f>
        <v>#DIV/0!</v>
      </c>
      <c r="H13" s="10"/>
      <c r="I13" s="10">
        <f>((D$13/(I$10-1))-((C$13*(D$10+E$10))/1000))+G$10</f>
        <v>64.305982976325893</v>
      </c>
      <c r="J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Gott</dc:creator>
  <cp:lastModifiedBy>Phil Gott</cp:lastModifiedBy>
  <dcterms:created xsi:type="dcterms:W3CDTF">2025-02-22T14:07:38Z</dcterms:created>
  <dcterms:modified xsi:type="dcterms:W3CDTF">2025-02-22T14:10:18Z</dcterms:modified>
</cp:coreProperties>
</file>